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595" tabRatio="806" activeTab="0"/>
  </bookViews>
  <sheets>
    <sheet name="průběžné pořadí" sheetId="1" r:id="rId1"/>
    <sheet name="Lubina 2.5." sheetId="2" r:id="rId2"/>
    <sheet name="Klimkovice 15.5." sheetId="3" r:id="rId3"/>
    <sheet name="Tísek 5.6." sheetId="4" r:id="rId4"/>
    <sheet name="Fulnek 12.6" sheetId="5" r:id="rId5"/>
    <sheet name="Bílovec 4.9." sheetId="6" r:id="rId6"/>
    <sheet name="Lubojaty 11.9." sheetId="7" r:id="rId7"/>
    <sheet name="Bítov 2.10.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<sst xmlns="http://schemas.openxmlformats.org/spreadsheetml/2006/main" count="231" uniqueCount="42">
  <si>
    <t>Starší</t>
  </si>
  <si>
    <t>Tísek</t>
  </si>
  <si>
    <t>Lubina</t>
  </si>
  <si>
    <t>Bítov</t>
  </si>
  <si>
    <t>Klimkovice</t>
  </si>
  <si>
    <t>Slatina</t>
  </si>
  <si>
    <t>Lubojaty</t>
  </si>
  <si>
    <t>Fulnek</t>
  </si>
  <si>
    <t>Děrné</t>
  </si>
  <si>
    <t>Jerlochovice</t>
  </si>
  <si>
    <t>Štramberk</t>
  </si>
  <si>
    <t>Mladší</t>
  </si>
  <si>
    <t>Bílovec</t>
  </si>
  <si>
    <t>Soutěž</t>
  </si>
  <si>
    <t>kategorie:</t>
  </si>
  <si>
    <t>Kategorie:</t>
  </si>
  <si>
    <t>Součet bodů</t>
  </si>
  <si>
    <t>pořadí</t>
  </si>
  <si>
    <t>body</t>
  </si>
  <si>
    <t>2.5.</t>
  </si>
  <si>
    <t>15.5.</t>
  </si>
  <si>
    <t>5.6.</t>
  </si>
  <si>
    <t>12.6.</t>
  </si>
  <si>
    <t>4.9.</t>
  </si>
  <si>
    <t>11.9.</t>
  </si>
  <si>
    <t>2.10.</t>
  </si>
  <si>
    <t>Požární útok</t>
  </si>
  <si>
    <t>čas</t>
  </si>
  <si>
    <t>Štafeta dvojic</t>
  </si>
  <si>
    <t>Celkové výsledky</t>
  </si>
  <si>
    <t>neúčast</t>
  </si>
  <si>
    <t>n</t>
  </si>
  <si>
    <t>Štafeta CTIF</t>
  </si>
  <si>
    <t>není druhá disciplína</t>
  </si>
  <si>
    <t>Štafeta 4x60</t>
  </si>
  <si>
    <t>ZPV</t>
  </si>
  <si>
    <t xml:space="preserve"> Součet bodů</t>
  </si>
  <si>
    <t>Pořadí</t>
  </si>
  <si>
    <t xml:space="preserve"> bez nejhoršího výsledku</t>
  </si>
  <si>
    <t>Požární útok-není</t>
  </si>
  <si>
    <t>Olbramice</t>
  </si>
  <si>
    <t>N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</si>
</sst>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h]:mm:ss;@"/>
  </numFmts>
  <fonts count="38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" fontId="2" fillId="0" borderId="33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1" fontId="2" fillId="33" borderId="41" xfId="0" applyNumberFormat="1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1" fontId="2" fillId="33" borderId="43" xfId="0" applyNumberFormat="1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2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1" fontId="2" fillId="33" borderId="22" xfId="0" applyNumberFormat="1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1" fontId="2" fillId="33" borderId="33" xfId="0" applyNumberFormat="1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" fontId="2" fillId="33" borderId="12" xfId="0" applyNumberFormat="1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1" fontId="2" fillId="33" borderId="45" xfId="0" applyNumberFormat="1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2" fillId="33" borderId="47" xfId="0" applyFont="1" applyFill="1" applyBorder="1" applyAlignment="1">
      <alignment horizontal="center"/>
    </xf>
    <xf numFmtId="1" fontId="2" fillId="33" borderId="48" xfId="0" applyNumberFormat="1" applyFont="1" applyFill="1" applyBorder="1" applyAlignment="1">
      <alignment horizontal="center"/>
    </xf>
    <xf numFmtId="0" fontId="2" fillId="33" borderId="49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1" fontId="3" fillId="0" borderId="50" xfId="0" applyNumberFormat="1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3" xfId="0" applyBorder="1" applyAlignment="1">
      <alignment horizontal="center"/>
    </xf>
    <xf numFmtId="1" fontId="0" fillId="0" borderId="54" xfId="0" applyNumberForma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2" fillId="33" borderId="57" xfId="0" applyFont="1" applyFill="1" applyBorder="1" applyAlignment="1">
      <alignment/>
    </xf>
    <xf numFmtId="1" fontId="2" fillId="33" borderId="58" xfId="0" applyNumberFormat="1" applyFont="1" applyFill="1" applyBorder="1" applyAlignment="1">
      <alignment horizontal="center"/>
    </xf>
    <xf numFmtId="0" fontId="2" fillId="33" borderId="59" xfId="0" applyFont="1" applyFill="1" applyBorder="1" applyAlignment="1">
      <alignment horizontal="center"/>
    </xf>
    <xf numFmtId="1" fontId="2" fillId="0" borderId="45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3" xfId="0" applyFont="1" applyBorder="1" applyAlignment="1">
      <alignment horizontal="center" wrapText="1"/>
    </xf>
    <xf numFmtId="0" fontId="2" fillId="0" borderId="64" xfId="0" applyFont="1" applyBorder="1" applyAlignment="1">
      <alignment horizontal="center" wrapText="1"/>
    </xf>
    <xf numFmtId="0" fontId="2" fillId="0" borderId="65" xfId="0" applyFont="1" applyBorder="1" applyAlignment="1">
      <alignment horizontal="center" wrapText="1"/>
    </xf>
    <xf numFmtId="0" fontId="2" fillId="0" borderId="66" xfId="0" applyFont="1" applyBorder="1" applyAlignment="1">
      <alignment horizontal="center" wrapText="1"/>
    </xf>
    <xf numFmtId="0" fontId="2" fillId="0" borderId="67" xfId="0" applyFont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0" fontId="2" fillId="0" borderId="69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6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70" xfId="0" applyFont="1" applyBorder="1" applyAlignment="1">
      <alignment horizontal="center" wrapText="1"/>
    </xf>
    <xf numFmtId="0" fontId="2" fillId="0" borderId="71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73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DH\2010\Sout&#283;&#382;e\ZvPV\ZvP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zenční listina"/>
      <sheetName val="Mladší žáci"/>
      <sheetName val="Starší žáci"/>
      <sheetName val="Dorostenci"/>
      <sheetName val="Výsled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="75" zoomScaleNormal="75" zoomScalePageLayoutView="0" workbookViewId="0" topLeftCell="A1">
      <selection activeCell="K19" sqref="K19"/>
    </sheetView>
  </sheetViews>
  <sheetFormatPr defaultColWidth="9.140625" defaultRowHeight="12.75"/>
  <cols>
    <col min="1" max="1" width="13.7109375" style="0" customWidth="1"/>
    <col min="2" max="8" width="12.00390625" style="0" customWidth="1"/>
    <col min="9" max="12" width="8.8515625" style="0" customWidth="1"/>
  </cols>
  <sheetData>
    <row r="1" spans="9:12" ht="15.75" thickBot="1">
      <c r="I1" s="1"/>
      <c r="J1" s="1"/>
      <c r="K1" s="1"/>
      <c r="L1" s="1"/>
    </row>
    <row r="2" spans="1:12" ht="30" customHeight="1" thickTop="1">
      <c r="A2" s="24" t="s">
        <v>14</v>
      </c>
      <c r="B2" s="93" t="s">
        <v>13</v>
      </c>
      <c r="C2" s="94"/>
      <c r="D2" s="94"/>
      <c r="E2" s="94"/>
      <c r="F2" s="94"/>
      <c r="G2" s="94"/>
      <c r="H2" s="94"/>
      <c r="I2" s="95" t="s">
        <v>37</v>
      </c>
      <c r="J2" s="96"/>
      <c r="K2" s="98" t="s">
        <v>38</v>
      </c>
      <c r="L2" s="99"/>
    </row>
    <row r="3" spans="1:12" ht="15" customHeight="1">
      <c r="A3" s="25" t="s">
        <v>0</v>
      </c>
      <c r="B3" s="38" t="s">
        <v>2</v>
      </c>
      <c r="C3" s="39" t="s">
        <v>4</v>
      </c>
      <c r="D3" s="39" t="s">
        <v>1</v>
      </c>
      <c r="E3" s="39" t="s">
        <v>7</v>
      </c>
      <c r="F3" s="39" t="s">
        <v>12</v>
      </c>
      <c r="G3" s="39" t="s">
        <v>6</v>
      </c>
      <c r="H3" s="40" t="s">
        <v>3</v>
      </c>
      <c r="I3" s="104" t="s">
        <v>16</v>
      </c>
      <c r="J3" s="106" t="s">
        <v>17</v>
      </c>
      <c r="K3" s="100" t="s">
        <v>36</v>
      </c>
      <c r="L3" s="102" t="s">
        <v>17</v>
      </c>
    </row>
    <row r="4" spans="1:12" ht="15.75" thickBot="1">
      <c r="A4" s="26"/>
      <c r="B4" s="41" t="s">
        <v>19</v>
      </c>
      <c r="C4" s="42" t="s">
        <v>20</v>
      </c>
      <c r="D4" s="42" t="s">
        <v>21</v>
      </c>
      <c r="E4" s="42" t="s">
        <v>22</v>
      </c>
      <c r="F4" s="42" t="s">
        <v>23</v>
      </c>
      <c r="G4" s="42" t="s">
        <v>24</v>
      </c>
      <c r="H4" s="43" t="s">
        <v>25</v>
      </c>
      <c r="I4" s="105"/>
      <c r="J4" s="107"/>
      <c r="K4" s="101"/>
      <c r="L4" s="103"/>
    </row>
    <row r="5" spans="1:14" ht="15.75" thickTop="1">
      <c r="A5" s="51" t="s">
        <v>3</v>
      </c>
      <c r="B5" s="44">
        <f>'Lubina 2.5.'!H6</f>
        <v>9</v>
      </c>
      <c r="C5" s="45">
        <f>'Klimkovice 15.5.'!H6</f>
        <v>6</v>
      </c>
      <c r="D5" s="45">
        <f>'Tísek 5.6.'!H6</f>
        <v>9</v>
      </c>
      <c r="E5" s="45">
        <f>'Fulnek 12.6'!H6</f>
        <v>5</v>
      </c>
      <c r="F5" s="45">
        <f>'Bílovec 4.9.'!H6</f>
        <v>1</v>
      </c>
      <c r="G5" s="45">
        <f>'Lubojaty 11.9.'!H6</f>
        <v>4</v>
      </c>
      <c r="H5" s="46">
        <f>'Bítov 2.10.'!H6</f>
        <v>1</v>
      </c>
      <c r="I5" s="47">
        <f>SUM(B5:H5)-COUNTIF(B5:H5,1)/100-COUNTIF(B5:H5,2)/1000-COUNTIF(B5:H5,3)/10000-COUNTIF(B5:H5,4)/100000-COUNTIF(B5:H5,5)/1000000-COUNTIF(B5:H5,6)/10000000-COUNTIF(B5:H5,7)/100000000-COUNTIF(B5:H5,8)/1000000000-COUNTIF(B5:H5,9)/10000000000</f>
        <v>34.9799888998</v>
      </c>
      <c r="J5" s="48">
        <f aca="true" t="shared" si="0" ref="J5:J15">RANK(I5,I$5:I$15,1)</f>
        <v>5</v>
      </c>
      <c r="K5" s="49">
        <f>I5-MAX(B5:H5)</f>
        <v>25.9799888998</v>
      </c>
      <c r="L5" s="50">
        <f aca="true" t="shared" si="1" ref="L5:L15">RANK(K5,K$5:K$15,1)</f>
        <v>5</v>
      </c>
      <c r="N5" s="22"/>
    </row>
    <row r="6" spans="1:14" ht="15">
      <c r="A6" s="9" t="s">
        <v>8</v>
      </c>
      <c r="B6" s="27">
        <f>'Lubina 2.5.'!H7</f>
        <v>7</v>
      </c>
      <c r="C6" s="23">
        <f>'Klimkovice 15.5.'!H7</f>
        <v>11</v>
      </c>
      <c r="D6" s="23">
        <f>'Tísek 5.6.'!H7</f>
        <v>11</v>
      </c>
      <c r="E6" s="23">
        <f>'Fulnek 12.6'!H7</f>
        <v>4</v>
      </c>
      <c r="F6" s="23">
        <f>'Bílovec 4.9.'!H7</f>
        <v>4</v>
      </c>
      <c r="G6" s="23">
        <f>'Lubojaty 11.9.'!H7</f>
        <v>8</v>
      </c>
      <c r="H6" s="28">
        <f>'Bítov 2.10.'!H7</f>
        <v>7</v>
      </c>
      <c r="I6" s="32">
        <f aca="true" t="shared" si="2" ref="I6:I15">SUM(B6:H6)-COUNTIF(B6:H6,1)/100-COUNTIF(B6:H6,2)/1000-COUNTIF(B6:H6,3)/10000-COUNTIF(B6:H6,4)/100000-COUNTIF(B6:H6,5)/1000000-COUNTIF(B6:H6,6)/10000000-COUNTIF(B6:H6,7)/100000000-COUNTIF(B6:H6,8)/1000000000-COUNTIF(B6:H6,9)/10000000000</f>
        <v>51.999979979</v>
      </c>
      <c r="J6" s="34">
        <f t="shared" si="0"/>
        <v>8</v>
      </c>
      <c r="K6" s="36">
        <f aca="true" t="shared" si="3" ref="K6:K15">I6-MAX(B6:H6)</f>
        <v>40.999979979</v>
      </c>
      <c r="L6" s="37">
        <f t="shared" si="1"/>
        <v>8</v>
      </c>
      <c r="N6" s="22"/>
    </row>
    <row r="7" spans="1:14" ht="15">
      <c r="A7" s="52" t="s">
        <v>7</v>
      </c>
      <c r="B7" s="53">
        <f>'Lubina 2.5.'!H8</f>
        <v>2</v>
      </c>
      <c r="C7" s="54">
        <f>'Klimkovice 15.5.'!H8</f>
        <v>1</v>
      </c>
      <c r="D7" s="54">
        <f>'Tísek 5.6.'!H8</f>
        <v>2</v>
      </c>
      <c r="E7" s="54">
        <f>'Fulnek 12.6'!H8</f>
        <v>7</v>
      </c>
      <c r="F7" s="54">
        <f>'Bílovec 4.9.'!H8</f>
        <v>6</v>
      </c>
      <c r="G7" s="54">
        <f>'Lubojaty 11.9.'!H8</f>
        <v>5</v>
      </c>
      <c r="H7" s="55">
        <f>'Bítov 2.10.'!H8</f>
        <v>3</v>
      </c>
      <c r="I7" s="56">
        <f t="shared" si="2"/>
        <v>25.987898889999997</v>
      </c>
      <c r="J7" s="57">
        <f t="shared" si="0"/>
        <v>2</v>
      </c>
      <c r="K7" s="58">
        <f t="shared" si="3"/>
        <v>18.987898889999997</v>
      </c>
      <c r="L7" s="59">
        <f t="shared" si="1"/>
        <v>3</v>
      </c>
      <c r="N7" s="22"/>
    </row>
    <row r="8" spans="1:14" ht="15">
      <c r="A8" s="9" t="s">
        <v>9</v>
      </c>
      <c r="B8" s="27">
        <f>'Lubina 2.5.'!H9</f>
        <v>8</v>
      </c>
      <c r="C8" s="23">
        <f>'Klimkovice 15.5.'!H9</f>
        <v>11</v>
      </c>
      <c r="D8" s="23">
        <f>'Tísek 5.6.'!H9</f>
        <v>6</v>
      </c>
      <c r="E8" s="23">
        <f>'Fulnek 12.6'!H9</f>
        <v>9</v>
      </c>
      <c r="F8" s="23">
        <f>'Bílovec 4.9.'!H9</f>
        <v>9</v>
      </c>
      <c r="G8" s="23">
        <f>'Lubojaty 11.9.'!H9</f>
        <v>11</v>
      </c>
      <c r="H8" s="28">
        <f>'Bítov 2.10.'!H9</f>
        <v>11</v>
      </c>
      <c r="I8" s="32">
        <f t="shared" si="2"/>
        <v>64.9999998988</v>
      </c>
      <c r="J8" s="34">
        <f t="shared" si="0"/>
        <v>9</v>
      </c>
      <c r="K8" s="36">
        <f t="shared" si="3"/>
        <v>53.9999998988</v>
      </c>
      <c r="L8" s="37">
        <f t="shared" si="1"/>
        <v>9</v>
      </c>
      <c r="N8" s="22"/>
    </row>
    <row r="9" spans="1:14" ht="15.75" thickBot="1">
      <c r="A9" s="60" t="s">
        <v>4</v>
      </c>
      <c r="B9" s="61">
        <f>'Lubina 2.5.'!H10</f>
        <v>3</v>
      </c>
      <c r="C9" s="62">
        <f>'Klimkovice 15.5.'!H10</f>
        <v>5</v>
      </c>
      <c r="D9" s="62">
        <f>'Tísek 5.6.'!H10</f>
        <v>3</v>
      </c>
      <c r="E9" s="62">
        <f>'Fulnek 12.6'!H10</f>
        <v>10</v>
      </c>
      <c r="F9" s="62">
        <f>'Bílovec 4.9.'!H10</f>
        <v>3</v>
      </c>
      <c r="G9" s="62">
        <f>'Lubojaty 11.9.'!H10</f>
        <v>7</v>
      </c>
      <c r="H9" s="63">
        <f>'Bítov 2.10.'!H10</f>
        <v>5</v>
      </c>
      <c r="I9" s="64">
        <f t="shared" si="2"/>
        <v>35.999697989999994</v>
      </c>
      <c r="J9" s="65">
        <f t="shared" si="0"/>
        <v>6</v>
      </c>
      <c r="K9" s="66">
        <f t="shared" si="3"/>
        <v>25.999697989999994</v>
      </c>
      <c r="L9" s="67">
        <f t="shared" si="1"/>
        <v>6</v>
      </c>
      <c r="N9" s="22"/>
    </row>
    <row r="10" spans="1:14" ht="15.75">
      <c r="A10" s="72" t="s">
        <v>2</v>
      </c>
      <c r="B10" s="73">
        <f>'Lubina 2.5.'!H11</f>
        <v>1</v>
      </c>
      <c r="C10" s="74">
        <f>'Klimkovice 15.5.'!H11</f>
        <v>2</v>
      </c>
      <c r="D10" s="74">
        <f>'Tísek 5.6.'!H11</f>
        <v>4</v>
      </c>
      <c r="E10" s="74">
        <f>'Fulnek 12.6'!H11</f>
        <v>2</v>
      </c>
      <c r="F10" s="74">
        <f>'Bílovec 4.9.'!H11</f>
        <v>10</v>
      </c>
      <c r="G10" s="74">
        <f>'Lubojaty 11.9.'!H11</f>
        <v>3</v>
      </c>
      <c r="H10" s="75">
        <f>'Bítov 2.10.'!H11</f>
        <v>6</v>
      </c>
      <c r="I10" s="76">
        <f t="shared" si="2"/>
        <v>27.9878899</v>
      </c>
      <c r="J10" s="77">
        <f t="shared" si="0"/>
        <v>4</v>
      </c>
      <c r="K10" s="78">
        <f t="shared" si="3"/>
        <v>17.9878899</v>
      </c>
      <c r="L10" s="79">
        <f t="shared" si="1"/>
        <v>2</v>
      </c>
      <c r="N10" s="22"/>
    </row>
    <row r="11" spans="1:14" ht="15">
      <c r="A11" s="52" t="s">
        <v>6</v>
      </c>
      <c r="B11" s="53">
        <f>'Lubina 2.5.'!H12</f>
        <v>6</v>
      </c>
      <c r="C11" s="54">
        <f>'Klimkovice 15.5.'!H12</f>
        <v>3</v>
      </c>
      <c r="D11" s="54">
        <f>'Tísek 5.6.'!H12</f>
        <v>1</v>
      </c>
      <c r="E11" s="54">
        <f>'Fulnek 12.6'!H12</f>
        <v>6</v>
      </c>
      <c r="F11" s="54">
        <f>'Bílovec 4.9.'!H12</f>
        <v>2</v>
      </c>
      <c r="G11" s="54">
        <f>'Lubojaty 11.9.'!H12</f>
        <v>1</v>
      </c>
      <c r="H11" s="55">
        <f>'Bítov 2.10.'!H12</f>
        <v>2</v>
      </c>
      <c r="I11" s="56">
        <f t="shared" si="2"/>
        <v>20.977899800000003</v>
      </c>
      <c r="J11" s="57">
        <f t="shared" si="0"/>
        <v>1</v>
      </c>
      <c r="K11" s="58">
        <f t="shared" si="3"/>
        <v>14.977899800000003</v>
      </c>
      <c r="L11" s="59">
        <f t="shared" si="1"/>
        <v>1</v>
      </c>
      <c r="N11" s="22"/>
    </row>
    <row r="12" spans="1:14" ht="15">
      <c r="A12" s="9" t="s">
        <v>5</v>
      </c>
      <c r="B12" s="27">
        <f>'Lubina 2.5.'!H13</f>
        <v>10</v>
      </c>
      <c r="C12" s="23">
        <f>'Klimkovice 15.5.'!H13</f>
        <v>11</v>
      </c>
      <c r="D12" s="23">
        <f>'Tísek 5.6.'!H13</f>
        <v>8</v>
      </c>
      <c r="E12" s="23">
        <f>'Fulnek 12.6'!H13</f>
        <v>8</v>
      </c>
      <c r="F12" s="23">
        <f>'Bílovec 4.9.'!H13</f>
        <v>11</v>
      </c>
      <c r="G12" s="23">
        <f>'Lubojaty 11.9.'!H13</f>
        <v>9</v>
      </c>
      <c r="H12" s="28">
        <f>'Bítov 2.10.'!H13</f>
        <v>8</v>
      </c>
      <c r="I12" s="32">
        <f t="shared" si="2"/>
        <v>64.9999999969</v>
      </c>
      <c r="J12" s="34">
        <f t="shared" si="0"/>
        <v>10</v>
      </c>
      <c r="K12" s="36">
        <f t="shared" si="3"/>
        <v>53.9999999969</v>
      </c>
      <c r="L12" s="37">
        <f t="shared" si="1"/>
        <v>10</v>
      </c>
      <c r="N12" s="22"/>
    </row>
    <row r="13" spans="1:14" ht="15">
      <c r="A13" s="52" t="s">
        <v>10</v>
      </c>
      <c r="B13" s="53">
        <f>'Lubina 2.5.'!H14</f>
        <v>11</v>
      </c>
      <c r="C13" s="54">
        <f>'Klimkovice 15.5.'!H14</f>
        <v>7</v>
      </c>
      <c r="D13" s="54">
        <f>'Tísek 5.6.'!H14</f>
        <v>11</v>
      </c>
      <c r="E13" s="54">
        <f>'Fulnek 12.6'!H14</f>
        <v>11</v>
      </c>
      <c r="F13" s="54">
        <f>'Bílovec 4.9.'!H14</f>
        <v>7</v>
      </c>
      <c r="G13" s="54">
        <f>'Lubojaty 11.9.'!H14</f>
        <v>10</v>
      </c>
      <c r="H13" s="55">
        <f>'Bítov 2.10.'!H14</f>
        <v>9</v>
      </c>
      <c r="I13" s="56">
        <f t="shared" si="2"/>
        <v>65.9999999799</v>
      </c>
      <c r="J13" s="57">
        <f t="shared" si="0"/>
        <v>11</v>
      </c>
      <c r="K13" s="58">
        <f t="shared" si="3"/>
        <v>54.9999999799</v>
      </c>
      <c r="L13" s="59">
        <f t="shared" si="1"/>
        <v>11</v>
      </c>
      <c r="N13" s="22"/>
    </row>
    <row r="14" spans="1:14" ht="15.75" thickBot="1">
      <c r="A14" s="8" t="s">
        <v>1</v>
      </c>
      <c r="B14" s="29">
        <f>'Lubina 2.5.'!H15</f>
        <v>5</v>
      </c>
      <c r="C14" s="30">
        <f>'Klimkovice 15.5.'!H15</f>
        <v>4</v>
      </c>
      <c r="D14" s="30">
        <f>'Tísek 5.6.'!H15</f>
        <v>5</v>
      </c>
      <c r="E14" s="30">
        <f>'Fulnek 12.6'!H15</f>
        <v>1</v>
      </c>
      <c r="F14" s="30">
        <f>'Bílovec 4.9.'!H15</f>
        <v>5</v>
      </c>
      <c r="G14" s="30">
        <f>'Lubojaty 11.9.'!H15</f>
        <v>2</v>
      </c>
      <c r="H14" s="31">
        <f>'Bítov 2.10.'!H15</f>
        <v>4</v>
      </c>
      <c r="I14" s="33">
        <f t="shared" si="2"/>
        <v>25.988977</v>
      </c>
      <c r="J14" s="35">
        <f t="shared" si="0"/>
        <v>3</v>
      </c>
      <c r="K14" s="88">
        <f t="shared" si="3"/>
        <v>20.988977</v>
      </c>
      <c r="L14" s="89">
        <f t="shared" si="1"/>
        <v>4</v>
      </c>
      <c r="N14" s="22"/>
    </row>
    <row r="15" spans="1:12" ht="15.75" thickBot="1">
      <c r="A15" s="85" t="s">
        <v>40</v>
      </c>
      <c r="B15" s="61">
        <f>'Lubina 2.5.'!H16</f>
        <v>4</v>
      </c>
      <c r="C15" s="62">
        <f>'Klimkovice 15.5.'!H16</f>
        <v>8</v>
      </c>
      <c r="D15" s="62">
        <f>'Tísek 5.6.'!H16</f>
        <v>7</v>
      </c>
      <c r="E15" s="62">
        <f>'Fulnek 12.6'!H16</f>
        <v>3</v>
      </c>
      <c r="F15" s="62">
        <f>'Bílovec 4.9.'!H16</f>
        <v>8</v>
      </c>
      <c r="G15" s="62">
        <f>'Lubojaty 11.9.'!H16</f>
        <v>6</v>
      </c>
      <c r="H15" s="63">
        <f>'Bítov 2.10.'!H16</f>
        <v>10</v>
      </c>
      <c r="I15" s="64">
        <f t="shared" si="2"/>
        <v>45.99988988799999</v>
      </c>
      <c r="J15" s="65">
        <f t="shared" si="0"/>
        <v>7</v>
      </c>
      <c r="K15" s="86">
        <f t="shared" si="3"/>
        <v>35.99988988799999</v>
      </c>
      <c r="L15" s="87">
        <f t="shared" si="1"/>
        <v>7</v>
      </c>
    </row>
    <row r="16" spans="1:8" ht="15">
      <c r="A16" s="1"/>
      <c r="B16" s="21"/>
      <c r="C16" s="21"/>
      <c r="D16" s="21"/>
      <c r="E16" s="21"/>
      <c r="F16" s="21"/>
      <c r="G16" s="21"/>
      <c r="H16" s="21"/>
    </row>
    <row r="17" ht="15">
      <c r="A17" s="1"/>
    </row>
    <row r="22" spans="9:12" ht="15.75" thickBot="1">
      <c r="I22" s="1"/>
      <c r="J22" s="1"/>
      <c r="K22" s="1"/>
      <c r="L22" s="1"/>
    </row>
    <row r="23" spans="1:12" ht="30" customHeight="1">
      <c r="A23" s="24" t="s">
        <v>15</v>
      </c>
      <c r="B23" s="90" t="s">
        <v>13</v>
      </c>
      <c r="C23" s="91"/>
      <c r="D23" s="91"/>
      <c r="E23" s="91"/>
      <c r="F23" s="91"/>
      <c r="G23" s="91"/>
      <c r="H23" s="92"/>
      <c r="I23" s="95" t="s">
        <v>37</v>
      </c>
      <c r="J23" s="97"/>
      <c r="K23" s="95" t="str">
        <f>K2</f>
        <v> bez nejhoršího výsledku</v>
      </c>
      <c r="L23" s="97"/>
    </row>
    <row r="24" spans="1:12" ht="15" customHeight="1">
      <c r="A24" s="25" t="s">
        <v>11</v>
      </c>
      <c r="B24" s="27" t="s">
        <v>2</v>
      </c>
      <c r="C24" s="23" t="s">
        <v>4</v>
      </c>
      <c r="D24" s="23" t="s">
        <v>1</v>
      </c>
      <c r="E24" s="23" t="s">
        <v>7</v>
      </c>
      <c r="F24" s="23" t="s">
        <v>12</v>
      </c>
      <c r="G24" s="23" t="s">
        <v>6</v>
      </c>
      <c r="H24" s="28" t="s">
        <v>3</v>
      </c>
      <c r="I24" s="108" t="s">
        <v>16</v>
      </c>
      <c r="J24" s="110" t="s">
        <v>17</v>
      </c>
      <c r="K24" s="112" t="s">
        <v>36</v>
      </c>
      <c r="L24" s="111" t="s">
        <v>17</v>
      </c>
    </row>
    <row r="25" spans="1:12" ht="15" customHeight="1" thickBot="1">
      <c r="A25" s="26"/>
      <c r="B25" s="29" t="s">
        <v>19</v>
      </c>
      <c r="C25" s="30" t="s">
        <v>20</v>
      </c>
      <c r="D25" s="30" t="s">
        <v>21</v>
      </c>
      <c r="E25" s="30" t="s">
        <v>22</v>
      </c>
      <c r="F25" s="30" t="s">
        <v>23</v>
      </c>
      <c r="G25" s="30" t="s">
        <v>24</v>
      </c>
      <c r="H25" s="31" t="s">
        <v>25</v>
      </c>
      <c r="I25" s="109"/>
      <c r="J25" s="111"/>
      <c r="K25" s="112"/>
      <c r="L25" s="111"/>
    </row>
    <row r="26" spans="1:12" ht="15.75" thickTop="1">
      <c r="A26" s="51" t="s">
        <v>12</v>
      </c>
      <c r="B26" s="44">
        <f>'Lubina 2.5.'!H26</f>
        <v>5</v>
      </c>
      <c r="C26" s="45">
        <f>'Klimkovice 15.5.'!H26</f>
        <v>1</v>
      </c>
      <c r="D26" s="45">
        <f>'Tísek 5.6.'!H26</f>
        <v>2</v>
      </c>
      <c r="E26" s="45">
        <f>'Fulnek 12.6'!H26</f>
        <v>4</v>
      </c>
      <c r="F26" s="45">
        <f>'Bílovec 4.9.'!H26</f>
        <v>3</v>
      </c>
      <c r="G26" s="45">
        <f>'Lubojaty 11.9.'!H26</f>
        <v>5</v>
      </c>
      <c r="H26" s="46">
        <f>'Bítov 2.10.'!H26</f>
        <v>5</v>
      </c>
      <c r="I26" s="68">
        <f>SUM(B26:H26)-COUNTIF(B26:H26,1)/100-COUNTIF(B26:H26,2)/1000-COUNTIF(B26:H26,3)/10000-COUNTIF(B26:H26,4)/100000-COUNTIF(B26:H26,5)/1000000-COUNTIF(B26:H26,6)/10000000-COUNTIF(B26:H26,7)/100000000-COUNTIF(B26:H26,8)/1000000000-COUNTIF(B26:H26,9)/10000000000</f>
        <v>24.988887</v>
      </c>
      <c r="J26" s="69">
        <f>RANK(I26,I$26:I$34,1)</f>
        <v>4</v>
      </c>
      <c r="K26" s="49">
        <f>I26-MAX(B26:H26)</f>
        <v>19.988887</v>
      </c>
      <c r="L26" s="50">
        <f>RANK(K26,K$26:K$34,1)</f>
        <v>4</v>
      </c>
    </row>
    <row r="27" spans="1:12" ht="15">
      <c r="A27" s="9" t="s">
        <v>8</v>
      </c>
      <c r="B27" s="27">
        <f>'Lubina 2.5.'!H27</f>
        <v>9</v>
      </c>
      <c r="C27" s="23">
        <f>'Klimkovice 15.5.'!H27</f>
        <v>9</v>
      </c>
      <c r="D27" s="23">
        <f>'Tísek 5.6.'!H27</f>
        <v>9</v>
      </c>
      <c r="E27" s="23">
        <f>'Fulnek 12.6'!H27</f>
        <v>7</v>
      </c>
      <c r="F27" s="23">
        <f>'Bílovec 4.9.'!H27</f>
        <v>9</v>
      </c>
      <c r="G27" s="23">
        <f>'Lubojaty 11.9.'!H27</f>
        <v>6</v>
      </c>
      <c r="H27" s="28">
        <f>'Bítov 2.10.'!H27</f>
        <v>9</v>
      </c>
      <c r="I27" s="32">
        <f aca="true" t="shared" si="4" ref="I27:I34">SUM(B27:H27)-COUNTIF(B27:H27,1)/100-COUNTIF(B27:H27,2)/1000-COUNTIF(B27:H27,3)/10000-COUNTIF(B27:H27,4)/100000-COUNTIF(B27:H27,5)/1000000-COUNTIF(B27:H27,6)/10000000-COUNTIF(B27:H27,7)/100000000-COUNTIF(B27:H27,8)/1000000000-COUNTIF(B27:H27,9)/10000000000</f>
        <v>57.999999889499996</v>
      </c>
      <c r="J27" s="34">
        <f aca="true" t="shared" si="5" ref="J27:J34">RANK(I27,I$26:I$34,1)</f>
        <v>8</v>
      </c>
      <c r="K27" s="36">
        <f aca="true" t="shared" si="6" ref="K27:K34">I27-MAX(B27:H27)</f>
        <v>48.999999889499996</v>
      </c>
      <c r="L27" s="37">
        <f aca="true" t="shared" si="7" ref="L27:L34">RANK(K27,K$26:K$34,1)</f>
        <v>8</v>
      </c>
    </row>
    <row r="28" spans="1:12" ht="15">
      <c r="A28" s="52" t="s">
        <v>7</v>
      </c>
      <c r="B28" s="53">
        <f>'Lubina 2.5.'!H28</f>
        <v>1</v>
      </c>
      <c r="C28" s="54">
        <f>'Klimkovice 15.5.'!H28</f>
        <v>5</v>
      </c>
      <c r="D28" s="54">
        <f>'Tísek 5.6.'!H28</f>
        <v>6</v>
      </c>
      <c r="E28" s="54">
        <f>'Fulnek 12.6'!H28</f>
        <v>1</v>
      </c>
      <c r="F28" s="54">
        <f>'Bílovec 4.9.'!H28</f>
        <v>4</v>
      </c>
      <c r="G28" s="54">
        <f>'Lubojaty 11.9.'!H28</f>
        <v>3</v>
      </c>
      <c r="H28" s="55">
        <f>'Bítov 2.10.'!H28</f>
        <v>1</v>
      </c>
      <c r="I28" s="56">
        <f t="shared" si="4"/>
        <v>20.969888899999997</v>
      </c>
      <c r="J28" s="57">
        <f t="shared" si="5"/>
        <v>2</v>
      </c>
      <c r="K28" s="58">
        <f t="shared" si="6"/>
        <v>14.969888899999997</v>
      </c>
      <c r="L28" s="59">
        <f t="shared" si="7"/>
        <v>2</v>
      </c>
    </row>
    <row r="29" spans="1:12" ht="15">
      <c r="A29" s="9" t="s">
        <v>9</v>
      </c>
      <c r="B29" s="27">
        <f>'Lubina 2.5.'!H29</f>
        <v>6</v>
      </c>
      <c r="C29" s="23">
        <f>'Klimkovice 15.5.'!H29</f>
        <v>9</v>
      </c>
      <c r="D29" s="23">
        <f>'Tísek 5.6.'!H29</f>
        <v>7</v>
      </c>
      <c r="E29" s="23">
        <f>'Fulnek 12.6'!H29</f>
        <v>8</v>
      </c>
      <c r="F29" s="23">
        <f>'Bílovec 4.9.'!H29</f>
        <v>6</v>
      </c>
      <c r="G29" s="23">
        <f>'Lubojaty 11.9.'!H29</f>
        <v>9</v>
      </c>
      <c r="H29" s="28">
        <f>'Bítov 2.10.'!H29</f>
        <v>4</v>
      </c>
      <c r="I29" s="32">
        <f t="shared" si="4"/>
        <v>48.9999897888</v>
      </c>
      <c r="J29" s="34">
        <f t="shared" si="5"/>
        <v>7</v>
      </c>
      <c r="K29" s="36">
        <f t="shared" si="6"/>
        <v>39.9999897888</v>
      </c>
      <c r="L29" s="37">
        <f t="shared" si="7"/>
        <v>7</v>
      </c>
    </row>
    <row r="30" spans="1:12" ht="15.75" thickBot="1">
      <c r="A30" s="60" t="s">
        <v>4</v>
      </c>
      <c r="B30" s="61">
        <f>'Lubina 2.5.'!H30</f>
        <v>4</v>
      </c>
      <c r="C30" s="62">
        <f>'Klimkovice 15.5.'!H30</f>
        <v>3</v>
      </c>
      <c r="D30" s="62">
        <f>'Tísek 5.6.'!H30</f>
        <v>3</v>
      </c>
      <c r="E30" s="62">
        <f>'Fulnek 12.6'!H30</f>
        <v>6</v>
      </c>
      <c r="F30" s="62">
        <f>'Bílovec 4.9.'!H30</f>
        <v>7</v>
      </c>
      <c r="G30" s="62">
        <f>'Lubojaty 11.9.'!H30</f>
        <v>9</v>
      </c>
      <c r="H30" s="63">
        <f>'Bítov 2.10.'!H30</f>
        <v>8</v>
      </c>
      <c r="I30" s="64">
        <f t="shared" si="4"/>
        <v>39.9997898889</v>
      </c>
      <c r="J30" s="65">
        <f t="shared" si="5"/>
        <v>6</v>
      </c>
      <c r="K30" s="66">
        <f t="shared" si="6"/>
        <v>30.999789888899997</v>
      </c>
      <c r="L30" s="67">
        <f t="shared" si="7"/>
        <v>6</v>
      </c>
    </row>
    <row r="31" spans="1:12" ht="15.75">
      <c r="A31" s="72" t="s">
        <v>2</v>
      </c>
      <c r="B31" s="73">
        <f>'Lubina 2.5.'!H31</f>
        <v>7</v>
      </c>
      <c r="C31" s="74">
        <f>'Klimkovice 15.5.'!H31</f>
        <v>4</v>
      </c>
      <c r="D31" s="74">
        <f>'Tísek 5.6.'!H31</f>
        <v>4</v>
      </c>
      <c r="E31" s="74">
        <f>'Fulnek 12.6'!H31</f>
        <v>2</v>
      </c>
      <c r="F31" s="74">
        <f>'Bílovec 4.9.'!H31</f>
        <v>5</v>
      </c>
      <c r="G31" s="74">
        <f>'Lubojaty 11.9.'!H31</f>
        <v>4</v>
      </c>
      <c r="H31" s="75">
        <f>'Bítov 2.10.'!H31</f>
        <v>6</v>
      </c>
      <c r="I31" s="76">
        <f t="shared" si="4"/>
        <v>31.998968889999997</v>
      </c>
      <c r="J31" s="77">
        <f t="shared" si="5"/>
        <v>5</v>
      </c>
      <c r="K31" s="78">
        <f t="shared" si="6"/>
        <v>24.998968889999997</v>
      </c>
      <c r="L31" s="79">
        <f t="shared" si="7"/>
        <v>5</v>
      </c>
    </row>
    <row r="32" spans="1:12" ht="15">
      <c r="A32" s="52" t="s">
        <v>6</v>
      </c>
      <c r="B32" s="53">
        <f>'Lubina 2.5.'!H32</f>
        <v>2</v>
      </c>
      <c r="C32" s="54">
        <f>'Klimkovice 15.5.'!H32</f>
        <v>2</v>
      </c>
      <c r="D32" s="54">
        <f>'Tísek 5.6.'!H32</f>
        <v>1</v>
      </c>
      <c r="E32" s="54">
        <f>'Fulnek 12.6'!H32</f>
        <v>3</v>
      </c>
      <c r="F32" s="54">
        <f>'Bílovec 4.9.'!H32</f>
        <v>2</v>
      </c>
      <c r="G32" s="54">
        <f>'Lubojaty 11.9.'!H32</f>
        <v>1</v>
      </c>
      <c r="H32" s="55">
        <f>'Bítov 2.10.'!H32</f>
        <v>3</v>
      </c>
      <c r="I32" s="56">
        <f t="shared" si="4"/>
        <v>13.9768</v>
      </c>
      <c r="J32" s="57">
        <f t="shared" si="5"/>
        <v>1</v>
      </c>
      <c r="K32" s="58">
        <f t="shared" si="6"/>
        <v>10.9768</v>
      </c>
      <c r="L32" s="59">
        <f t="shared" si="7"/>
        <v>1</v>
      </c>
    </row>
    <row r="33" spans="1:12" ht="15">
      <c r="A33" s="9" t="s">
        <v>10</v>
      </c>
      <c r="B33" s="27">
        <f>'Lubina 2.5.'!H33</f>
        <v>9</v>
      </c>
      <c r="C33" s="23">
        <f>'Klimkovice 15.5.'!H33</f>
        <v>7</v>
      </c>
      <c r="D33" s="23">
        <f>'Tísek 5.6.'!H33</f>
        <v>9</v>
      </c>
      <c r="E33" s="23">
        <f>'Fulnek 12.6'!H33</f>
        <v>9</v>
      </c>
      <c r="F33" s="23">
        <f>'Bílovec 4.9.'!H33</f>
        <v>9</v>
      </c>
      <c r="G33" s="23">
        <f>'Lubojaty 11.9.'!H33</f>
        <v>9</v>
      </c>
      <c r="H33" s="28">
        <f>'Bítov 2.10.'!H33</f>
        <v>7</v>
      </c>
      <c r="I33" s="32">
        <f t="shared" si="4"/>
        <v>58.9999999795</v>
      </c>
      <c r="J33" s="34">
        <f t="shared" si="5"/>
        <v>9</v>
      </c>
      <c r="K33" s="36">
        <f t="shared" si="6"/>
        <v>49.9999999795</v>
      </c>
      <c r="L33" s="37">
        <f t="shared" si="7"/>
        <v>9</v>
      </c>
    </row>
    <row r="34" spans="1:12" ht="15.75" thickBot="1">
      <c r="A34" s="60" t="s">
        <v>1</v>
      </c>
      <c r="B34" s="61">
        <f>'Lubina 2.5.'!H34</f>
        <v>3</v>
      </c>
      <c r="C34" s="62">
        <f>'Klimkovice 15.5.'!H34</f>
        <v>6</v>
      </c>
      <c r="D34" s="62">
        <f>'Tísek 5.6.'!H34</f>
        <v>5</v>
      </c>
      <c r="E34" s="62">
        <f>'Fulnek 12.6'!H34</f>
        <v>5</v>
      </c>
      <c r="F34" s="62">
        <f>'Bílovec 4.9.'!H34</f>
        <v>1</v>
      </c>
      <c r="G34" s="62">
        <f>'Lubojaty 11.9.'!H34</f>
        <v>2</v>
      </c>
      <c r="H34" s="63">
        <f>'Bítov 2.10.'!H34</f>
        <v>2</v>
      </c>
      <c r="I34" s="64">
        <f t="shared" si="4"/>
        <v>23.9878979</v>
      </c>
      <c r="J34" s="65">
        <f t="shared" si="5"/>
        <v>3</v>
      </c>
      <c r="K34" s="70">
        <f t="shared" si="6"/>
        <v>17.9878979</v>
      </c>
      <c r="L34" s="71">
        <f t="shared" si="7"/>
        <v>3</v>
      </c>
    </row>
    <row r="35" ht="15">
      <c r="A35" s="1"/>
    </row>
    <row r="36" ht="15">
      <c r="A36" s="1"/>
    </row>
    <row r="37" ht="15">
      <c r="A37" s="1"/>
    </row>
  </sheetData>
  <sheetProtection/>
  <mergeCells count="14">
    <mergeCell ref="I24:I25"/>
    <mergeCell ref="J24:J25"/>
    <mergeCell ref="K24:K25"/>
    <mergeCell ref="L24:L25"/>
    <mergeCell ref="B23:H23"/>
    <mergeCell ref="B2:H2"/>
    <mergeCell ref="I2:J2"/>
    <mergeCell ref="I23:J23"/>
    <mergeCell ref="K2:L2"/>
    <mergeCell ref="K3:K4"/>
    <mergeCell ref="L3:L4"/>
    <mergeCell ref="I3:I4"/>
    <mergeCell ref="K23:L23"/>
    <mergeCell ref="J3:J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S34"/>
  <sheetViews>
    <sheetView zoomScalePageLayoutView="0" workbookViewId="0" topLeftCell="A13">
      <selection activeCell="H20" sqref="H20"/>
    </sheetView>
  </sheetViews>
  <sheetFormatPr defaultColWidth="9.140625" defaultRowHeight="12.75"/>
  <cols>
    <col min="2" max="2" width="18.140625" style="0" customWidth="1"/>
    <col min="17" max="17" width="7.8515625" style="0" customWidth="1"/>
  </cols>
  <sheetData>
    <row r="3" ht="13.5" thickBot="1"/>
    <row r="4" spans="2:8" ht="15">
      <c r="B4" s="7" t="str">
        <f>'průběžné pořadí'!A2</f>
        <v>kategorie:</v>
      </c>
      <c r="C4" s="113" t="s">
        <v>26</v>
      </c>
      <c r="D4" s="114"/>
      <c r="E4" s="113" t="s">
        <v>28</v>
      </c>
      <c r="F4" s="114"/>
      <c r="G4" s="113" t="s">
        <v>29</v>
      </c>
      <c r="H4" s="114"/>
    </row>
    <row r="5" spans="2:8" ht="15.75" thickBot="1">
      <c r="B5" s="8" t="str">
        <f>'průběžné pořadí'!A3</f>
        <v>Starší</v>
      </c>
      <c r="C5" s="12" t="s">
        <v>27</v>
      </c>
      <c r="D5" s="11" t="s">
        <v>17</v>
      </c>
      <c r="E5" s="4" t="s">
        <v>27</v>
      </c>
      <c r="F5" s="5" t="s">
        <v>17</v>
      </c>
      <c r="G5" s="12" t="s">
        <v>18</v>
      </c>
      <c r="H5" s="11" t="s">
        <v>17</v>
      </c>
    </row>
    <row r="6" spans="2:19" ht="15">
      <c r="B6" s="7" t="str">
        <f>'průběžné pořadí'!A5</f>
        <v>Bítov</v>
      </c>
      <c r="C6" s="2">
        <v>25.62</v>
      </c>
      <c r="D6" s="81">
        <f aca="true" t="shared" si="0" ref="D6:D16">IF(C6="neúčast",11,IF(C6="",11,RANK(Q6,Q$6:Q$16,1)))</f>
        <v>7</v>
      </c>
      <c r="E6" s="13" t="s">
        <v>31</v>
      </c>
      <c r="F6" s="81">
        <f aca="true" t="shared" si="1" ref="F6:F16">IF(E6="neúčast",11,IF(E6="",11,RANK(S6,S$6:S$16,1)))</f>
        <v>10</v>
      </c>
      <c r="G6" s="18">
        <f>IF(C6="neúčast","neúčast",D6+F6+D6/1000000)</f>
        <v>17.000007</v>
      </c>
      <c r="H6" s="3">
        <f aca="true" t="shared" si="2" ref="H6:H16">IF(C6="neúčast",11,IF(G6="",11,RANK(G6,G$6:G$16,1)))</f>
        <v>9</v>
      </c>
      <c r="Q6">
        <f aca="true" t="shared" si="3" ref="Q6:Q16">IF(C6="n",1000,C6)</f>
        <v>25.62</v>
      </c>
      <c r="S6">
        <f aca="true" t="shared" si="4" ref="S6:S16">IF(E6="n",1000,E6)</f>
        <v>1000</v>
      </c>
    </row>
    <row r="7" spans="2:19" ht="15">
      <c r="B7" s="9" t="str">
        <f>'průběžné pořadí'!A6</f>
        <v>Děrné</v>
      </c>
      <c r="C7" s="14">
        <v>22.97</v>
      </c>
      <c r="D7" s="15">
        <f t="shared" si="0"/>
        <v>5</v>
      </c>
      <c r="E7" s="6">
        <v>97.12</v>
      </c>
      <c r="F7" s="15">
        <f t="shared" si="1"/>
        <v>8</v>
      </c>
      <c r="G7" s="19">
        <f aca="true" t="shared" si="5" ref="G7:G16">IF(C7="neúčast","neúčast",D7+F7+D7/1000000)</f>
        <v>13.000005</v>
      </c>
      <c r="H7" s="15">
        <f t="shared" si="2"/>
        <v>7</v>
      </c>
      <c r="Q7">
        <f t="shared" si="3"/>
        <v>22.97</v>
      </c>
      <c r="S7">
        <f t="shared" si="4"/>
        <v>97.12</v>
      </c>
    </row>
    <row r="8" spans="2:19" ht="15">
      <c r="B8" s="9" t="str">
        <f>'průběžné pořadí'!A7</f>
        <v>Fulnek</v>
      </c>
      <c r="C8" s="14">
        <v>18.44</v>
      </c>
      <c r="D8" s="15">
        <f t="shared" si="0"/>
        <v>2</v>
      </c>
      <c r="E8" s="6">
        <v>74.4</v>
      </c>
      <c r="F8" s="15">
        <f t="shared" si="1"/>
        <v>4</v>
      </c>
      <c r="G8" s="19">
        <f t="shared" si="5"/>
        <v>6.000002</v>
      </c>
      <c r="H8" s="15">
        <f t="shared" si="2"/>
        <v>2</v>
      </c>
      <c r="Q8">
        <f t="shared" si="3"/>
        <v>18.44</v>
      </c>
      <c r="S8">
        <f t="shared" si="4"/>
        <v>74.4</v>
      </c>
    </row>
    <row r="9" spans="2:19" ht="15">
      <c r="B9" s="9" t="str">
        <f>'průběžné pořadí'!A8</f>
        <v>Jerlochovice</v>
      </c>
      <c r="C9" s="14">
        <v>55.5</v>
      </c>
      <c r="D9" s="15">
        <f t="shared" si="0"/>
        <v>9</v>
      </c>
      <c r="E9" s="6">
        <v>75.72</v>
      </c>
      <c r="F9" s="15">
        <f t="shared" si="1"/>
        <v>5</v>
      </c>
      <c r="G9" s="19">
        <f t="shared" si="5"/>
        <v>14.000009</v>
      </c>
      <c r="H9" s="15">
        <f t="shared" si="2"/>
        <v>8</v>
      </c>
      <c r="Q9">
        <f t="shared" si="3"/>
        <v>55.5</v>
      </c>
      <c r="S9">
        <f t="shared" si="4"/>
        <v>75.72</v>
      </c>
    </row>
    <row r="10" spans="2:19" ht="15.75" thickBot="1">
      <c r="B10" s="8" t="str">
        <f>'průběžné pořadí'!A9</f>
        <v>Klimkovice</v>
      </c>
      <c r="C10" s="4">
        <v>21.52</v>
      </c>
      <c r="D10" s="5">
        <f t="shared" si="0"/>
        <v>4</v>
      </c>
      <c r="E10" s="16">
        <v>68.94</v>
      </c>
      <c r="F10" s="5">
        <f t="shared" si="1"/>
        <v>2</v>
      </c>
      <c r="G10" s="20">
        <f t="shared" si="5"/>
        <v>6.000004</v>
      </c>
      <c r="H10" s="5">
        <f t="shared" si="2"/>
        <v>3</v>
      </c>
      <c r="Q10">
        <f t="shared" si="3"/>
        <v>21.52</v>
      </c>
      <c r="S10">
        <f t="shared" si="4"/>
        <v>68.94</v>
      </c>
    </row>
    <row r="11" spans="2:19" ht="15">
      <c r="B11" s="10" t="str">
        <f>'průběžné pořadí'!A10</f>
        <v>Lubina</v>
      </c>
      <c r="C11" s="2">
        <v>18.28</v>
      </c>
      <c r="D11" s="3">
        <f t="shared" si="0"/>
        <v>1</v>
      </c>
      <c r="E11" s="17">
        <v>72</v>
      </c>
      <c r="F11" s="3">
        <f t="shared" si="1"/>
        <v>3</v>
      </c>
      <c r="G11" s="18">
        <f t="shared" si="5"/>
        <v>4.000001</v>
      </c>
      <c r="H11" s="3">
        <f t="shared" si="2"/>
        <v>1</v>
      </c>
      <c r="Q11">
        <f t="shared" si="3"/>
        <v>18.28</v>
      </c>
      <c r="S11">
        <f t="shared" si="4"/>
        <v>72</v>
      </c>
    </row>
    <row r="12" spans="2:19" ht="15">
      <c r="B12" s="9" t="str">
        <f>'průběžné pořadí'!A11</f>
        <v>Lubojaty</v>
      </c>
      <c r="C12" s="14">
        <v>23.41</v>
      </c>
      <c r="D12" s="15">
        <f t="shared" si="0"/>
        <v>6</v>
      </c>
      <c r="E12" s="6">
        <v>77.65</v>
      </c>
      <c r="F12" s="15">
        <f t="shared" si="1"/>
        <v>6</v>
      </c>
      <c r="G12" s="19">
        <f t="shared" si="5"/>
        <v>12.000006</v>
      </c>
      <c r="H12" s="15">
        <f t="shared" si="2"/>
        <v>6</v>
      </c>
      <c r="Q12">
        <f t="shared" si="3"/>
        <v>23.41</v>
      </c>
      <c r="S12">
        <f t="shared" si="4"/>
        <v>77.65</v>
      </c>
    </row>
    <row r="13" spans="2:19" ht="15">
      <c r="B13" s="9" t="str">
        <f>'průběžné pořadí'!A12</f>
        <v>Slatina</v>
      </c>
      <c r="C13" s="14">
        <v>26.72</v>
      </c>
      <c r="D13" s="15">
        <f t="shared" si="0"/>
        <v>8</v>
      </c>
      <c r="E13" s="6">
        <v>107.47</v>
      </c>
      <c r="F13" s="15">
        <f t="shared" si="1"/>
        <v>9</v>
      </c>
      <c r="G13" s="19">
        <f t="shared" si="5"/>
        <v>17.000008</v>
      </c>
      <c r="H13" s="15">
        <f t="shared" si="2"/>
        <v>10</v>
      </c>
      <c r="Q13">
        <f t="shared" si="3"/>
        <v>26.72</v>
      </c>
      <c r="S13">
        <f t="shared" si="4"/>
        <v>107.47</v>
      </c>
    </row>
    <row r="14" spans="2:19" ht="15">
      <c r="B14" s="9" t="str">
        <f>'průběžné pořadí'!A13</f>
        <v>Štramberk</v>
      </c>
      <c r="C14" s="14" t="s">
        <v>30</v>
      </c>
      <c r="D14" s="15">
        <f t="shared" si="0"/>
        <v>11</v>
      </c>
      <c r="E14" s="6" t="s">
        <v>30</v>
      </c>
      <c r="F14" s="15">
        <f t="shared" si="1"/>
        <v>11</v>
      </c>
      <c r="G14" s="19" t="str">
        <f t="shared" si="5"/>
        <v>neúčast</v>
      </c>
      <c r="H14" s="15">
        <f t="shared" si="2"/>
        <v>11</v>
      </c>
      <c r="Q14" t="str">
        <f t="shared" si="3"/>
        <v>neúčast</v>
      </c>
      <c r="S14" t="str">
        <f t="shared" si="4"/>
        <v>neúčast</v>
      </c>
    </row>
    <row r="15" spans="2:19" ht="15.75" thickBot="1">
      <c r="B15" s="8" t="str">
        <f>'průběžné pořadí'!A14</f>
        <v>Tísek</v>
      </c>
      <c r="C15" s="4" t="s">
        <v>31</v>
      </c>
      <c r="D15" s="5">
        <f t="shared" si="0"/>
        <v>10</v>
      </c>
      <c r="E15" s="16">
        <v>65.14</v>
      </c>
      <c r="F15" s="5">
        <f t="shared" si="1"/>
        <v>1</v>
      </c>
      <c r="G15" s="20">
        <f t="shared" si="5"/>
        <v>11.00001</v>
      </c>
      <c r="H15" s="5">
        <f t="shared" si="2"/>
        <v>5</v>
      </c>
      <c r="Q15">
        <f t="shared" si="3"/>
        <v>1000</v>
      </c>
      <c r="S15">
        <f t="shared" si="4"/>
        <v>65.14</v>
      </c>
    </row>
    <row r="16" spans="2:19" ht="15.75" thickBot="1">
      <c r="B16" s="8" t="str">
        <f>'průběžné pořadí'!A15</f>
        <v>Olbramice</v>
      </c>
      <c r="C16" s="83">
        <v>21.13</v>
      </c>
      <c r="D16" s="80">
        <f t="shared" si="0"/>
        <v>3</v>
      </c>
      <c r="E16" s="83">
        <v>94.35</v>
      </c>
      <c r="F16" s="80">
        <f t="shared" si="1"/>
        <v>7</v>
      </c>
      <c r="G16" s="82">
        <f t="shared" si="5"/>
        <v>10.000003</v>
      </c>
      <c r="H16" s="84">
        <f t="shared" si="2"/>
        <v>4</v>
      </c>
      <c r="Q16">
        <f t="shared" si="3"/>
        <v>21.13</v>
      </c>
      <c r="S16">
        <f t="shared" si="4"/>
        <v>94.35</v>
      </c>
    </row>
    <row r="17" ht="15">
      <c r="B17" s="1"/>
    </row>
    <row r="18" ht="15">
      <c r="B18" s="1"/>
    </row>
    <row r="19" ht="15">
      <c r="B19" s="1"/>
    </row>
    <row r="20" ht="15">
      <c r="B20" s="1"/>
    </row>
    <row r="21" ht="15">
      <c r="B21" s="1"/>
    </row>
    <row r="22" ht="15">
      <c r="B22" s="1"/>
    </row>
    <row r="23" ht="15.75" thickBot="1">
      <c r="B23" s="1"/>
    </row>
    <row r="24" spans="2:8" ht="15">
      <c r="B24" s="7" t="str">
        <f>'průběžné pořadí'!A23</f>
        <v>Kategorie:</v>
      </c>
      <c r="C24" s="113" t="s">
        <v>26</v>
      </c>
      <c r="D24" s="114"/>
      <c r="E24" s="113" t="s">
        <v>28</v>
      </c>
      <c r="F24" s="114"/>
      <c r="G24" s="113" t="s">
        <v>29</v>
      </c>
      <c r="H24" s="114"/>
    </row>
    <row r="25" spans="2:8" ht="15.75" thickBot="1">
      <c r="B25" s="8" t="str">
        <f>'průběžné pořadí'!A24</f>
        <v>Mladší</v>
      </c>
      <c r="C25" s="12" t="s">
        <v>27</v>
      </c>
      <c r="D25" s="11" t="s">
        <v>17</v>
      </c>
      <c r="E25" s="4" t="s">
        <v>27</v>
      </c>
      <c r="F25" s="5" t="s">
        <v>17</v>
      </c>
      <c r="G25" s="4" t="s">
        <v>18</v>
      </c>
      <c r="H25" s="5" t="s">
        <v>17</v>
      </c>
    </row>
    <row r="26" spans="2:19" ht="15">
      <c r="B26" s="7" t="str">
        <f>'průběžné pořadí'!A26</f>
        <v>Bílovec</v>
      </c>
      <c r="C26" s="2">
        <v>21.54</v>
      </c>
      <c r="D26" s="3">
        <f aca="true" t="shared" si="6" ref="D26:D34">IF(C26="neúčast",9,IF(C26="",9,RANK(Q26,Q$26:Q$34,1)))</f>
        <v>3</v>
      </c>
      <c r="E26" s="13">
        <v>99.69</v>
      </c>
      <c r="F26" s="3">
        <f aca="true" t="shared" si="7" ref="F26:F34">IF(E26="neúčast",9,IF(E26="",9,RANK(S26,S$26:S$34,1)))</f>
        <v>7</v>
      </c>
      <c r="G26" s="18">
        <f aca="true" t="shared" si="8" ref="G26:G34">IF(C26="neúčast","neúčast",D26+F26+D26/1000000)</f>
        <v>10.000003</v>
      </c>
      <c r="H26" s="3">
        <f aca="true" t="shared" si="9" ref="H26:H34">IF(C26="neúčast",9,IF(G26="",9,RANK(G26,G$26:G$34,1)))</f>
        <v>5</v>
      </c>
      <c r="Q26">
        <f aca="true" t="shared" si="10" ref="Q26:Q34">IF(C26="n",1000,C26)</f>
        <v>21.54</v>
      </c>
      <c r="S26">
        <f aca="true" t="shared" si="11" ref="S26:S34">IF(E26="n",1000,E26)</f>
        <v>99.69</v>
      </c>
    </row>
    <row r="27" spans="2:19" ht="15">
      <c r="B27" s="9" t="str">
        <f>'průběžné pořadí'!A27</f>
        <v>Děrné</v>
      </c>
      <c r="C27" s="14" t="s">
        <v>30</v>
      </c>
      <c r="D27" s="15">
        <f t="shared" si="6"/>
        <v>9</v>
      </c>
      <c r="E27" s="6" t="s">
        <v>30</v>
      </c>
      <c r="F27" s="15">
        <f t="shared" si="7"/>
        <v>9</v>
      </c>
      <c r="G27" s="19" t="str">
        <f t="shared" si="8"/>
        <v>neúčast</v>
      </c>
      <c r="H27" s="15">
        <f t="shared" si="9"/>
        <v>9</v>
      </c>
      <c r="Q27" t="str">
        <f t="shared" si="10"/>
        <v>neúčast</v>
      </c>
      <c r="S27" t="str">
        <f t="shared" si="11"/>
        <v>neúčast</v>
      </c>
    </row>
    <row r="28" spans="2:19" ht="15">
      <c r="B28" s="9" t="str">
        <f>'průběžné pořadí'!A28</f>
        <v>Fulnek</v>
      </c>
      <c r="C28" s="14">
        <v>20.16</v>
      </c>
      <c r="D28" s="15">
        <f t="shared" si="6"/>
        <v>2</v>
      </c>
      <c r="E28" s="6">
        <v>73.6</v>
      </c>
      <c r="F28" s="15">
        <f t="shared" si="7"/>
        <v>1</v>
      </c>
      <c r="G28" s="19">
        <f t="shared" si="8"/>
        <v>3.000002</v>
      </c>
      <c r="H28" s="15">
        <f t="shared" si="9"/>
        <v>1</v>
      </c>
      <c r="Q28">
        <f t="shared" si="10"/>
        <v>20.16</v>
      </c>
      <c r="S28">
        <f t="shared" si="11"/>
        <v>73.6</v>
      </c>
    </row>
    <row r="29" spans="2:19" ht="15">
      <c r="B29" s="9" t="str">
        <f>'průběžné pořadí'!A29</f>
        <v>Jerlochovice</v>
      </c>
      <c r="C29" s="14">
        <v>32.29</v>
      </c>
      <c r="D29" s="15">
        <f t="shared" si="6"/>
        <v>5</v>
      </c>
      <c r="E29" s="6">
        <v>93.79</v>
      </c>
      <c r="F29" s="15">
        <f t="shared" si="7"/>
        <v>5</v>
      </c>
      <c r="G29" s="19">
        <f t="shared" si="8"/>
        <v>10.000005</v>
      </c>
      <c r="H29" s="15">
        <f t="shared" si="9"/>
        <v>6</v>
      </c>
      <c r="Q29">
        <f t="shared" si="10"/>
        <v>32.29</v>
      </c>
      <c r="S29">
        <f t="shared" si="11"/>
        <v>93.79</v>
      </c>
    </row>
    <row r="30" spans="2:19" ht="15.75" thickBot="1">
      <c r="B30" s="8" t="str">
        <f>'průběžné pořadí'!A30</f>
        <v>Klimkovice</v>
      </c>
      <c r="C30" s="4">
        <v>45.81</v>
      </c>
      <c r="D30" s="5">
        <f t="shared" si="6"/>
        <v>6</v>
      </c>
      <c r="E30" s="16">
        <v>83.1</v>
      </c>
      <c r="F30" s="5">
        <f t="shared" si="7"/>
        <v>2</v>
      </c>
      <c r="G30" s="20">
        <f t="shared" si="8"/>
        <v>8.000006</v>
      </c>
      <c r="H30" s="5">
        <f t="shared" si="9"/>
        <v>4</v>
      </c>
      <c r="Q30">
        <f t="shared" si="10"/>
        <v>45.81</v>
      </c>
      <c r="S30">
        <f t="shared" si="11"/>
        <v>83.1</v>
      </c>
    </row>
    <row r="31" spans="2:19" ht="15">
      <c r="B31" s="10" t="str">
        <f>'průběžné pořadí'!A31</f>
        <v>Lubina</v>
      </c>
      <c r="C31" s="2">
        <v>53.93</v>
      </c>
      <c r="D31" s="3">
        <f t="shared" si="6"/>
        <v>7</v>
      </c>
      <c r="E31" s="17">
        <v>93.5</v>
      </c>
      <c r="F31" s="3">
        <f t="shared" si="7"/>
        <v>4</v>
      </c>
      <c r="G31" s="18">
        <f t="shared" si="8"/>
        <v>11.000007</v>
      </c>
      <c r="H31" s="3">
        <f t="shared" si="9"/>
        <v>7</v>
      </c>
      <c r="Q31">
        <f t="shared" si="10"/>
        <v>53.93</v>
      </c>
      <c r="S31">
        <f t="shared" si="11"/>
        <v>93.5</v>
      </c>
    </row>
    <row r="32" spans="2:19" ht="15">
      <c r="B32" s="9" t="str">
        <f>'průběžné pořadí'!A32</f>
        <v>Lubojaty</v>
      </c>
      <c r="C32" s="14">
        <v>18.51</v>
      </c>
      <c r="D32" s="15">
        <f t="shared" si="6"/>
        <v>1</v>
      </c>
      <c r="E32" s="6">
        <v>98.16</v>
      </c>
      <c r="F32" s="15">
        <f t="shared" si="7"/>
        <v>6</v>
      </c>
      <c r="G32" s="19">
        <f t="shared" si="8"/>
        <v>7.000001</v>
      </c>
      <c r="H32" s="15">
        <f t="shared" si="9"/>
        <v>2</v>
      </c>
      <c r="Q32">
        <f t="shared" si="10"/>
        <v>18.51</v>
      </c>
      <c r="S32">
        <f t="shared" si="11"/>
        <v>98.16</v>
      </c>
    </row>
    <row r="33" spans="2:19" ht="15">
      <c r="B33" s="9" t="str">
        <f>'průběžné pořadí'!A33</f>
        <v>Štramberk</v>
      </c>
      <c r="C33" s="14" t="s">
        <v>30</v>
      </c>
      <c r="D33" s="15">
        <f t="shared" si="6"/>
        <v>9</v>
      </c>
      <c r="E33" s="6" t="s">
        <v>30</v>
      </c>
      <c r="F33" s="15">
        <f t="shared" si="7"/>
        <v>9</v>
      </c>
      <c r="G33" s="19" t="str">
        <f t="shared" si="8"/>
        <v>neúčast</v>
      </c>
      <c r="H33" s="15">
        <f t="shared" si="9"/>
        <v>9</v>
      </c>
      <c r="Q33" t="str">
        <f t="shared" si="10"/>
        <v>neúčast</v>
      </c>
      <c r="S33" t="str">
        <f t="shared" si="11"/>
        <v>neúčast</v>
      </c>
    </row>
    <row r="34" spans="2:19" ht="15.75" thickBot="1">
      <c r="B34" s="8" t="str">
        <f>'průběžné pořadí'!A34</f>
        <v>Tísek</v>
      </c>
      <c r="C34" s="4">
        <v>23.18</v>
      </c>
      <c r="D34" s="5">
        <f t="shared" si="6"/>
        <v>4</v>
      </c>
      <c r="E34" s="16">
        <v>93.13</v>
      </c>
      <c r="F34" s="5">
        <f t="shared" si="7"/>
        <v>3</v>
      </c>
      <c r="G34" s="20">
        <f t="shared" si="8"/>
        <v>7.000004</v>
      </c>
      <c r="H34" s="5">
        <f t="shared" si="9"/>
        <v>3</v>
      </c>
      <c r="Q34">
        <f t="shared" si="10"/>
        <v>23.18</v>
      </c>
      <c r="S34">
        <f t="shared" si="11"/>
        <v>93.13</v>
      </c>
    </row>
  </sheetData>
  <sheetProtection/>
  <mergeCells count="6">
    <mergeCell ref="C4:D4"/>
    <mergeCell ref="E4:F4"/>
    <mergeCell ref="G4:H4"/>
    <mergeCell ref="C24:D24"/>
    <mergeCell ref="E24:F24"/>
    <mergeCell ref="G24:H24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4:S34"/>
  <sheetViews>
    <sheetView zoomScalePageLayoutView="0" workbookViewId="0" topLeftCell="A13">
      <selection activeCell="B30" sqref="B30"/>
    </sheetView>
  </sheetViews>
  <sheetFormatPr defaultColWidth="9.140625" defaultRowHeight="12.75"/>
  <cols>
    <col min="2" max="2" width="18.140625" style="0" customWidth="1"/>
  </cols>
  <sheetData>
    <row r="3" ht="13.5" thickBot="1"/>
    <row r="4" spans="2:8" ht="15">
      <c r="B4" s="7" t="str">
        <f>'průběžné pořadí'!A2</f>
        <v>kategorie:</v>
      </c>
      <c r="C4" s="113" t="s">
        <v>26</v>
      </c>
      <c r="D4" s="114"/>
      <c r="E4" s="113" t="s">
        <v>32</v>
      </c>
      <c r="F4" s="114"/>
      <c r="G4" s="113" t="s">
        <v>29</v>
      </c>
      <c r="H4" s="114"/>
    </row>
    <row r="5" spans="2:8" ht="15.75" thickBot="1">
      <c r="B5" s="8" t="str">
        <f>'průběžné pořadí'!A3</f>
        <v>Starší</v>
      </c>
      <c r="C5" s="12" t="s">
        <v>27</v>
      </c>
      <c r="D5" s="11" t="s">
        <v>17</v>
      </c>
      <c r="E5" s="4" t="s">
        <v>27</v>
      </c>
      <c r="F5" s="5" t="s">
        <v>17</v>
      </c>
      <c r="G5" s="12" t="s">
        <v>18</v>
      </c>
      <c r="H5" s="11" t="s">
        <v>17</v>
      </c>
    </row>
    <row r="6" spans="2:19" ht="15">
      <c r="B6" s="7" t="str">
        <f>'průběžné pořadí'!A5</f>
        <v>Bítov</v>
      </c>
      <c r="C6" s="2">
        <v>24.864</v>
      </c>
      <c r="D6" s="81">
        <f aca="true" t="shared" si="0" ref="D6:D16">IF(C6="neúčast",11,IF(C6="",11,RANK(Q6,Q$6:Q$16,1)))</f>
        <v>4</v>
      </c>
      <c r="E6" s="13">
        <v>105.54</v>
      </c>
      <c r="F6" s="81">
        <f aca="true" t="shared" si="1" ref="F6:F16">IF(E6="neúčast",11,IF(E6="",11,RANK(S6,S$6:S$16,1)))</f>
        <v>7</v>
      </c>
      <c r="G6" s="18">
        <f aca="true" t="shared" si="2" ref="G6:G16">IF(C6="neúčast","neúčast",D6+F6+D6/1000000)</f>
        <v>11.000004</v>
      </c>
      <c r="H6" s="3">
        <f aca="true" t="shared" si="3" ref="H6:H16">IF(C6="neúčast",11,IF(G6="",11,RANK(G6,G$6:G$16,1)))</f>
        <v>6</v>
      </c>
      <c r="Q6">
        <f aca="true" t="shared" si="4" ref="Q6:Q15">IF(C6="n",1000,C6)</f>
        <v>24.864</v>
      </c>
      <c r="S6">
        <f aca="true" t="shared" si="5" ref="S6:S15">IF(E6="n",1000,E6)</f>
        <v>105.54</v>
      </c>
    </row>
    <row r="7" spans="2:19" ht="15">
      <c r="B7" s="9" t="str">
        <f>'průběžné pořadí'!A6</f>
        <v>Děrné</v>
      </c>
      <c r="C7" s="14" t="s">
        <v>30</v>
      </c>
      <c r="D7" s="15">
        <f t="shared" si="0"/>
        <v>11</v>
      </c>
      <c r="E7" s="6" t="s">
        <v>30</v>
      </c>
      <c r="F7" s="15">
        <f t="shared" si="1"/>
        <v>11</v>
      </c>
      <c r="G7" s="19" t="str">
        <f t="shared" si="2"/>
        <v>neúčast</v>
      </c>
      <c r="H7" s="15">
        <f t="shared" si="3"/>
        <v>11</v>
      </c>
      <c r="Q7" t="str">
        <f t="shared" si="4"/>
        <v>neúčast</v>
      </c>
      <c r="S7" t="str">
        <f t="shared" si="5"/>
        <v>neúčast</v>
      </c>
    </row>
    <row r="8" spans="2:19" ht="15">
      <c r="B8" s="9" t="str">
        <f>'průběžné pořadí'!A7</f>
        <v>Fulnek</v>
      </c>
      <c r="C8" s="14">
        <v>20.754</v>
      </c>
      <c r="D8" s="15">
        <f t="shared" si="0"/>
        <v>1</v>
      </c>
      <c r="E8" s="6">
        <v>95.53</v>
      </c>
      <c r="F8" s="15">
        <f t="shared" si="1"/>
        <v>4</v>
      </c>
      <c r="G8" s="19">
        <f t="shared" si="2"/>
        <v>5.000001</v>
      </c>
      <c r="H8" s="15">
        <f t="shared" si="3"/>
        <v>1</v>
      </c>
      <c r="Q8">
        <f t="shared" si="4"/>
        <v>20.754</v>
      </c>
      <c r="S8">
        <f t="shared" si="5"/>
        <v>95.53</v>
      </c>
    </row>
    <row r="9" spans="2:19" ht="15">
      <c r="B9" s="9" t="str">
        <f>'průběžné pořadí'!A8</f>
        <v>Jerlochovice</v>
      </c>
      <c r="C9" s="14" t="s">
        <v>30</v>
      </c>
      <c r="D9" s="15">
        <f t="shared" si="0"/>
        <v>11</v>
      </c>
      <c r="E9" s="6" t="s">
        <v>30</v>
      </c>
      <c r="F9" s="15">
        <f t="shared" si="1"/>
        <v>11</v>
      </c>
      <c r="G9" s="19" t="str">
        <f t="shared" si="2"/>
        <v>neúčast</v>
      </c>
      <c r="H9" s="15">
        <f t="shared" si="3"/>
        <v>11</v>
      </c>
      <c r="Q9" t="str">
        <f t="shared" si="4"/>
        <v>neúčast</v>
      </c>
      <c r="S9" t="str">
        <f t="shared" si="5"/>
        <v>neúčast</v>
      </c>
    </row>
    <row r="10" spans="2:19" ht="15.75" thickBot="1">
      <c r="B10" s="8" t="str">
        <f>'průběžné pořadí'!A9</f>
        <v>Klimkovice</v>
      </c>
      <c r="C10" s="4">
        <v>29.083</v>
      </c>
      <c r="D10" s="5">
        <f t="shared" si="0"/>
        <v>5</v>
      </c>
      <c r="E10" s="16">
        <v>95.85</v>
      </c>
      <c r="F10" s="5">
        <f t="shared" si="1"/>
        <v>5</v>
      </c>
      <c r="G10" s="20">
        <f t="shared" si="2"/>
        <v>10.000005</v>
      </c>
      <c r="H10" s="5">
        <f t="shared" si="3"/>
        <v>5</v>
      </c>
      <c r="Q10">
        <f t="shared" si="4"/>
        <v>29.083</v>
      </c>
      <c r="S10">
        <f t="shared" si="5"/>
        <v>95.85</v>
      </c>
    </row>
    <row r="11" spans="2:19" ht="15">
      <c r="B11" s="10" t="str">
        <f>'průběžné pořadí'!A10</f>
        <v>Lubina</v>
      </c>
      <c r="C11" s="2">
        <v>21.134</v>
      </c>
      <c r="D11" s="3">
        <f t="shared" si="0"/>
        <v>2</v>
      </c>
      <c r="E11" s="17">
        <v>91.83</v>
      </c>
      <c r="F11" s="3">
        <f t="shared" si="1"/>
        <v>3</v>
      </c>
      <c r="G11" s="18">
        <f t="shared" si="2"/>
        <v>5.000002</v>
      </c>
      <c r="H11" s="3">
        <f t="shared" si="3"/>
        <v>2</v>
      </c>
      <c r="Q11">
        <f t="shared" si="4"/>
        <v>21.134</v>
      </c>
      <c r="S11">
        <f t="shared" si="5"/>
        <v>91.83</v>
      </c>
    </row>
    <row r="12" spans="2:19" ht="15">
      <c r="B12" s="9" t="str">
        <f>'průběžné pořadí'!A11</f>
        <v>Lubojaty</v>
      </c>
      <c r="C12" s="14">
        <v>23.714</v>
      </c>
      <c r="D12" s="15">
        <f t="shared" si="0"/>
        <v>3</v>
      </c>
      <c r="E12" s="6">
        <v>88.78</v>
      </c>
      <c r="F12" s="15">
        <f t="shared" si="1"/>
        <v>2</v>
      </c>
      <c r="G12" s="19">
        <f t="shared" si="2"/>
        <v>5.000003</v>
      </c>
      <c r="H12" s="15">
        <f t="shared" si="3"/>
        <v>3</v>
      </c>
      <c r="Q12">
        <f t="shared" si="4"/>
        <v>23.714</v>
      </c>
      <c r="S12">
        <f t="shared" si="5"/>
        <v>88.78</v>
      </c>
    </row>
    <row r="13" spans="2:19" ht="15">
      <c r="B13" s="9" t="str">
        <f>'průběžné pořadí'!A12</f>
        <v>Slatina</v>
      </c>
      <c r="C13" s="14" t="s">
        <v>30</v>
      </c>
      <c r="D13" s="15">
        <f t="shared" si="0"/>
        <v>11</v>
      </c>
      <c r="E13" s="6" t="s">
        <v>30</v>
      </c>
      <c r="F13" s="15">
        <f t="shared" si="1"/>
        <v>11</v>
      </c>
      <c r="G13" s="19" t="str">
        <f t="shared" si="2"/>
        <v>neúčast</v>
      </c>
      <c r="H13" s="15">
        <f t="shared" si="3"/>
        <v>11</v>
      </c>
      <c r="Q13" t="str">
        <f t="shared" si="4"/>
        <v>neúčast</v>
      </c>
      <c r="S13" t="str">
        <f t="shared" si="5"/>
        <v>neúčast</v>
      </c>
    </row>
    <row r="14" spans="2:19" ht="15">
      <c r="B14" s="9" t="str">
        <f>'průběžné pořadí'!A13</f>
        <v>Štramberk</v>
      </c>
      <c r="C14" s="14">
        <v>30.589</v>
      </c>
      <c r="D14" s="15">
        <f t="shared" si="0"/>
        <v>6</v>
      </c>
      <c r="E14" s="6">
        <v>132.84</v>
      </c>
      <c r="F14" s="15">
        <f t="shared" si="1"/>
        <v>8</v>
      </c>
      <c r="G14" s="19">
        <f t="shared" si="2"/>
        <v>14.000006</v>
      </c>
      <c r="H14" s="15">
        <f t="shared" si="3"/>
        <v>7</v>
      </c>
      <c r="Q14">
        <f t="shared" si="4"/>
        <v>30.589</v>
      </c>
      <c r="S14">
        <f t="shared" si="5"/>
        <v>132.84</v>
      </c>
    </row>
    <row r="15" spans="2:19" ht="15.75" thickBot="1">
      <c r="B15" s="8" t="str">
        <f>'průběžné pořadí'!A14</f>
        <v>Tísek</v>
      </c>
      <c r="C15" s="4">
        <v>34.857</v>
      </c>
      <c r="D15" s="5">
        <f t="shared" si="0"/>
        <v>7</v>
      </c>
      <c r="E15" s="16">
        <v>87.03</v>
      </c>
      <c r="F15" s="5">
        <f t="shared" si="1"/>
        <v>1</v>
      </c>
      <c r="G15" s="20">
        <f t="shared" si="2"/>
        <v>8.000007</v>
      </c>
      <c r="H15" s="5">
        <f t="shared" si="3"/>
        <v>4</v>
      </c>
      <c r="Q15">
        <f t="shared" si="4"/>
        <v>34.857</v>
      </c>
      <c r="S15">
        <f t="shared" si="5"/>
        <v>87.03</v>
      </c>
    </row>
    <row r="16" spans="2:19" ht="15.75" thickBot="1">
      <c r="B16" s="8" t="str">
        <f>'průběžné pořadí'!A15</f>
        <v>Olbramice</v>
      </c>
      <c r="C16" s="4">
        <v>37.473</v>
      </c>
      <c r="D16" s="80">
        <f t="shared" si="0"/>
        <v>8</v>
      </c>
      <c r="E16" s="16">
        <v>99.68</v>
      </c>
      <c r="F16" s="80">
        <f t="shared" si="1"/>
        <v>6</v>
      </c>
      <c r="G16" s="20">
        <f t="shared" si="2"/>
        <v>14.000008</v>
      </c>
      <c r="H16" s="84">
        <f t="shared" si="3"/>
        <v>8</v>
      </c>
      <c r="Q16">
        <f>IF(C16="n",1000,C16)</f>
        <v>37.473</v>
      </c>
      <c r="S16">
        <f>IF(E16="n",1000,E16)</f>
        <v>99.68</v>
      </c>
    </row>
    <row r="17" ht="15">
      <c r="B17" s="1"/>
    </row>
    <row r="18" ht="15">
      <c r="B18" s="1"/>
    </row>
    <row r="19" ht="15">
      <c r="B19" s="1"/>
    </row>
    <row r="20" ht="15">
      <c r="B20" s="1"/>
    </row>
    <row r="21" ht="15">
      <c r="B21" s="1"/>
    </row>
    <row r="22" ht="15">
      <c r="B22" s="1"/>
    </row>
    <row r="23" ht="15.75" thickBot="1">
      <c r="B23" s="1"/>
    </row>
    <row r="24" spans="2:8" ht="15">
      <c r="B24" s="7" t="str">
        <f>'průběžné pořadí'!A23</f>
        <v>Kategorie:</v>
      </c>
      <c r="C24" s="113" t="s">
        <v>26</v>
      </c>
      <c r="D24" s="114"/>
      <c r="E24" s="113" t="s">
        <v>32</v>
      </c>
      <c r="F24" s="114"/>
      <c r="G24" s="113" t="s">
        <v>29</v>
      </c>
      <c r="H24" s="114"/>
    </row>
    <row r="25" spans="2:8" ht="15.75" thickBot="1">
      <c r="B25" s="8" t="str">
        <f>'průběžné pořadí'!A24</f>
        <v>Mladší</v>
      </c>
      <c r="C25" s="12" t="s">
        <v>27</v>
      </c>
      <c r="D25" s="11" t="s">
        <v>17</v>
      </c>
      <c r="E25" s="4" t="s">
        <v>27</v>
      </c>
      <c r="F25" s="5" t="s">
        <v>17</v>
      </c>
      <c r="G25" s="4" t="s">
        <v>18</v>
      </c>
      <c r="H25" s="5" t="s">
        <v>17</v>
      </c>
    </row>
    <row r="26" spans="2:19" ht="15">
      <c r="B26" s="7" t="str">
        <f>'průběžné pořadí'!A26</f>
        <v>Bílovec</v>
      </c>
      <c r="C26" s="2">
        <v>19.525</v>
      </c>
      <c r="D26" s="3">
        <f aca="true" t="shared" si="6" ref="D26:D34">IF(C26="neúčast",9,IF(C26="",9,RANK(Q26,Q$26:Q$34,1)))</f>
        <v>1</v>
      </c>
      <c r="E26" s="13">
        <v>107.11</v>
      </c>
      <c r="F26" s="3">
        <f aca="true" t="shared" si="7" ref="F26:F34">IF(E26="neúčast",9,IF(E26="",9,RANK(S26,S$26:S$34,1)))</f>
        <v>1</v>
      </c>
      <c r="G26" s="18">
        <f aca="true" t="shared" si="8" ref="G26:G34">IF(C26="neúčast","neúčast",D26+F26+D26/1000000)</f>
        <v>2.000001</v>
      </c>
      <c r="H26" s="3">
        <f aca="true" t="shared" si="9" ref="H26:H34">IF(C26="neúčast",9,IF(G26="",9,RANK(G26,G$26:G$34,1)))</f>
        <v>1</v>
      </c>
      <c r="Q26">
        <f aca="true" t="shared" si="10" ref="Q26:Q34">IF(C26="n",1000,C26)</f>
        <v>19.525</v>
      </c>
      <c r="S26">
        <f aca="true" t="shared" si="11" ref="S26:S34">IF(E26="n",1000,E26)</f>
        <v>107.11</v>
      </c>
    </row>
    <row r="27" spans="2:19" ht="15">
      <c r="B27" s="9" t="str">
        <f>'průběžné pořadí'!A27</f>
        <v>Děrné</v>
      </c>
      <c r="C27" s="14" t="s">
        <v>30</v>
      </c>
      <c r="D27" s="15">
        <f t="shared" si="6"/>
        <v>9</v>
      </c>
      <c r="E27" s="6" t="s">
        <v>30</v>
      </c>
      <c r="F27" s="15">
        <f t="shared" si="7"/>
        <v>9</v>
      </c>
      <c r="G27" s="19" t="str">
        <f t="shared" si="8"/>
        <v>neúčast</v>
      </c>
      <c r="H27" s="15">
        <f t="shared" si="9"/>
        <v>9</v>
      </c>
      <c r="Q27" t="str">
        <f t="shared" si="10"/>
        <v>neúčast</v>
      </c>
      <c r="S27" t="str">
        <f t="shared" si="11"/>
        <v>neúčast</v>
      </c>
    </row>
    <row r="28" spans="2:19" ht="15">
      <c r="B28" s="9" t="str">
        <f>'průběžné pořadí'!A28</f>
        <v>Fulnek</v>
      </c>
      <c r="C28" s="14">
        <v>23.236</v>
      </c>
      <c r="D28" s="15">
        <f t="shared" si="6"/>
        <v>3</v>
      </c>
      <c r="E28" s="6">
        <v>122.53</v>
      </c>
      <c r="F28" s="15">
        <f t="shared" si="7"/>
        <v>7</v>
      </c>
      <c r="G28" s="19">
        <f t="shared" si="8"/>
        <v>10.000003</v>
      </c>
      <c r="H28" s="15">
        <f t="shared" si="9"/>
        <v>5</v>
      </c>
      <c r="Q28">
        <f t="shared" si="10"/>
        <v>23.236</v>
      </c>
      <c r="S28">
        <f t="shared" si="11"/>
        <v>122.53</v>
      </c>
    </row>
    <row r="29" spans="2:19" ht="15">
      <c r="B29" s="9" t="str">
        <f>'průběžné pořadí'!A29</f>
        <v>Jerlochovice</v>
      </c>
      <c r="C29" s="14" t="s">
        <v>30</v>
      </c>
      <c r="D29" s="15">
        <f t="shared" si="6"/>
        <v>9</v>
      </c>
      <c r="E29" s="6" t="s">
        <v>30</v>
      </c>
      <c r="F29" s="15">
        <f t="shared" si="7"/>
        <v>9</v>
      </c>
      <c r="G29" s="19" t="str">
        <f t="shared" si="8"/>
        <v>neúčast</v>
      </c>
      <c r="H29" s="15">
        <f t="shared" si="9"/>
        <v>9</v>
      </c>
      <c r="Q29" t="str">
        <f t="shared" si="10"/>
        <v>neúčast</v>
      </c>
      <c r="S29" t="str">
        <f t="shared" si="11"/>
        <v>neúčast</v>
      </c>
    </row>
    <row r="30" spans="2:19" ht="15.75" thickBot="1">
      <c r="B30" s="8" t="str">
        <f>'průběžné pořadí'!A30</f>
        <v>Klimkovice</v>
      </c>
      <c r="C30" s="4">
        <v>54.165</v>
      </c>
      <c r="D30" s="5">
        <f t="shared" si="6"/>
        <v>6</v>
      </c>
      <c r="E30" s="16">
        <v>111.56</v>
      </c>
      <c r="F30" s="5">
        <f t="shared" si="7"/>
        <v>2</v>
      </c>
      <c r="G30" s="20">
        <f t="shared" si="8"/>
        <v>8.000006</v>
      </c>
      <c r="H30" s="5">
        <f t="shared" si="9"/>
        <v>3</v>
      </c>
      <c r="Q30">
        <f t="shared" si="10"/>
        <v>54.165</v>
      </c>
      <c r="S30">
        <f t="shared" si="11"/>
        <v>111.56</v>
      </c>
    </row>
    <row r="31" spans="2:19" ht="15">
      <c r="B31" s="10" t="str">
        <f>'průběžné pořadí'!A31</f>
        <v>Lubina</v>
      </c>
      <c r="C31" s="2">
        <v>46.444</v>
      </c>
      <c r="D31" s="3">
        <f t="shared" si="6"/>
        <v>5</v>
      </c>
      <c r="E31" s="17">
        <v>114.27</v>
      </c>
      <c r="F31" s="3">
        <f t="shared" si="7"/>
        <v>4</v>
      </c>
      <c r="G31" s="18">
        <f t="shared" si="8"/>
        <v>9.000005</v>
      </c>
      <c r="H31" s="3">
        <f t="shared" si="9"/>
        <v>4</v>
      </c>
      <c r="Q31">
        <f t="shared" si="10"/>
        <v>46.444</v>
      </c>
      <c r="S31">
        <f t="shared" si="11"/>
        <v>114.27</v>
      </c>
    </row>
    <row r="32" spans="2:19" ht="15">
      <c r="B32" s="9" t="str">
        <f>'průběžné pořadí'!A32</f>
        <v>Lubojaty</v>
      </c>
      <c r="C32" s="14">
        <v>19.75</v>
      </c>
      <c r="D32" s="15">
        <f t="shared" si="6"/>
        <v>2</v>
      </c>
      <c r="E32" s="6">
        <v>112.94</v>
      </c>
      <c r="F32" s="15">
        <f t="shared" si="7"/>
        <v>3</v>
      </c>
      <c r="G32" s="19">
        <f t="shared" si="8"/>
        <v>5.000002</v>
      </c>
      <c r="H32" s="15">
        <f t="shared" si="9"/>
        <v>2</v>
      </c>
      <c r="Q32">
        <f t="shared" si="10"/>
        <v>19.75</v>
      </c>
      <c r="S32">
        <f t="shared" si="11"/>
        <v>112.94</v>
      </c>
    </row>
    <row r="33" spans="2:19" ht="15">
      <c r="B33" s="9" t="str">
        <f>'průběžné pořadí'!A33</f>
        <v>Štramberk</v>
      </c>
      <c r="C33" s="14">
        <v>80.963</v>
      </c>
      <c r="D33" s="15">
        <f t="shared" si="6"/>
        <v>7</v>
      </c>
      <c r="E33" s="6">
        <v>120.23</v>
      </c>
      <c r="F33" s="15">
        <f t="shared" si="7"/>
        <v>5</v>
      </c>
      <c r="G33" s="19">
        <f t="shared" si="8"/>
        <v>12.000007</v>
      </c>
      <c r="H33" s="15">
        <f t="shared" si="9"/>
        <v>7</v>
      </c>
      <c r="Q33">
        <f t="shared" si="10"/>
        <v>80.963</v>
      </c>
      <c r="S33">
        <f t="shared" si="11"/>
        <v>120.23</v>
      </c>
    </row>
    <row r="34" spans="2:19" ht="15.75" thickBot="1">
      <c r="B34" s="8" t="str">
        <f>'průběžné pořadí'!A34</f>
        <v>Tísek</v>
      </c>
      <c r="C34" s="4">
        <v>38.282</v>
      </c>
      <c r="D34" s="5">
        <f t="shared" si="6"/>
        <v>4</v>
      </c>
      <c r="E34" s="16">
        <v>121.98</v>
      </c>
      <c r="F34" s="5">
        <f t="shared" si="7"/>
        <v>6</v>
      </c>
      <c r="G34" s="20">
        <f t="shared" si="8"/>
        <v>10.000004</v>
      </c>
      <c r="H34" s="5">
        <f t="shared" si="9"/>
        <v>6</v>
      </c>
      <c r="Q34">
        <f t="shared" si="10"/>
        <v>38.282</v>
      </c>
      <c r="S34">
        <f t="shared" si="11"/>
        <v>121.98</v>
      </c>
    </row>
  </sheetData>
  <sheetProtection/>
  <mergeCells count="6">
    <mergeCell ref="C4:D4"/>
    <mergeCell ref="E4:F4"/>
    <mergeCell ref="G4:H4"/>
    <mergeCell ref="C24:D24"/>
    <mergeCell ref="E24:F24"/>
    <mergeCell ref="G24:H24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4:S34"/>
  <sheetViews>
    <sheetView zoomScalePageLayoutView="0" workbookViewId="0" topLeftCell="A1">
      <selection activeCell="C14" sqref="C14"/>
    </sheetView>
  </sheetViews>
  <sheetFormatPr defaultColWidth="9.140625" defaultRowHeight="12.75"/>
  <cols>
    <col min="2" max="2" width="18.140625" style="0" customWidth="1"/>
  </cols>
  <sheetData>
    <row r="3" ht="13.5" thickBot="1"/>
    <row r="4" spans="2:8" ht="15">
      <c r="B4" s="7" t="str">
        <f>'průběžné pořadí'!A2</f>
        <v>kategorie:</v>
      </c>
      <c r="C4" s="113" t="s">
        <v>26</v>
      </c>
      <c r="D4" s="114"/>
      <c r="E4" s="113" t="s">
        <v>33</v>
      </c>
      <c r="F4" s="114"/>
      <c r="G4" s="113" t="s">
        <v>29</v>
      </c>
      <c r="H4" s="114"/>
    </row>
    <row r="5" spans="2:8" ht="15.75" thickBot="1">
      <c r="B5" s="8" t="str">
        <f>'průběžné pořadí'!A3</f>
        <v>Starší</v>
      </c>
      <c r="C5" s="12" t="s">
        <v>27</v>
      </c>
      <c r="D5" s="11" t="s">
        <v>17</v>
      </c>
      <c r="E5" s="4" t="s">
        <v>27</v>
      </c>
      <c r="F5" s="5" t="s">
        <v>17</v>
      </c>
      <c r="G5" s="12" t="s">
        <v>18</v>
      </c>
      <c r="H5" s="11" t="s">
        <v>17</v>
      </c>
    </row>
    <row r="6" spans="2:19" ht="15">
      <c r="B6" s="7" t="str">
        <f>'průběžné pořadí'!A5</f>
        <v>Bítov</v>
      </c>
      <c r="C6" s="2" t="s">
        <v>31</v>
      </c>
      <c r="D6" s="81">
        <f aca="true" t="shared" si="0" ref="D6:D16">IF(C6="neúčast",11,IF(C6="",11,RANK(Q6,Q$6:Q$16,1)))</f>
        <v>9</v>
      </c>
      <c r="E6" s="13"/>
      <c r="F6" s="81">
        <f aca="true" t="shared" si="1" ref="F6:F16">IF(E6="neúčast",11,IF(E6="",11,RANK(S6,S$6:S$16,1)))</f>
        <v>11</v>
      </c>
      <c r="G6" s="18">
        <f aca="true" t="shared" si="2" ref="G6:G16">IF(C6="neúčast","neúčast",D6+F6+D6/1000000)</f>
        <v>20.000009</v>
      </c>
      <c r="H6" s="3">
        <f aca="true" t="shared" si="3" ref="H6:H16">IF(C6="neúčast",11,IF(G6="",11,RANK(G6,G$6:G$16,1)))</f>
        <v>9</v>
      </c>
      <c r="Q6">
        <f aca="true" t="shared" si="4" ref="Q6:Q15">IF(C6="n",1000,C6)</f>
        <v>1000</v>
      </c>
      <c r="S6">
        <f aca="true" t="shared" si="5" ref="S6:S15">IF(E6="n",1000,E6)</f>
        <v>0</v>
      </c>
    </row>
    <row r="7" spans="2:19" ht="15">
      <c r="B7" s="9" t="str">
        <f>'průběžné pořadí'!A6</f>
        <v>Děrné</v>
      </c>
      <c r="C7" s="14" t="s">
        <v>30</v>
      </c>
      <c r="D7" s="15">
        <f t="shared" si="0"/>
        <v>11</v>
      </c>
      <c r="E7" s="6"/>
      <c r="F7" s="15">
        <f t="shared" si="1"/>
        <v>11</v>
      </c>
      <c r="G7" s="19" t="str">
        <f t="shared" si="2"/>
        <v>neúčast</v>
      </c>
      <c r="H7" s="15">
        <f t="shared" si="3"/>
        <v>11</v>
      </c>
      <c r="Q7" t="str">
        <f t="shared" si="4"/>
        <v>neúčast</v>
      </c>
      <c r="S7">
        <f t="shared" si="5"/>
        <v>0</v>
      </c>
    </row>
    <row r="8" spans="2:19" ht="15">
      <c r="B8" s="9" t="str">
        <f>'průběžné pořadí'!A7</f>
        <v>Fulnek</v>
      </c>
      <c r="C8" s="14">
        <v>18.66</v>
      </c>
      <c r="D8" s="15">
        <f t="shared" si="0"/>
        <v>2</v>
      </c>
      <c r="E8" s="6"/>
      <c r="F8" s="15">
        <f t="shared" si="1"/>
        <v>11</v>
      </c>
      <c r="G8" s="19">
        <f t="shared" si="2"/>
        <v>13.000002</v>
      </c>
      <c r="H8" s="15">
        <f t="shared" si="3"/>
        <v>2</v>
      </c>
      <c r="Q8">
        <f t="shared" si="4"/>
        <v>18.66</v>
      </c>
      <c r="S8">
        <f t="shared" si="5"/>
        <v>0</v>
      </c>
    </row>
    <row r="9" spans="2:19" ht="15">
      <c r="B9" s="9" t="str">
        <f>'průběžné pořadí'!A8</f>
        <v>Jerlochovice</v>
      </c>
      <c r="C9" s="14">
        <v>21.401</v>
      </c>
      <c r="D9" s="15">
        <f t="shared" si="0"/>
        <v>6</v>
      </c>
      <c r="E9" s="6"/>
      <c r="F9" s="15">
        <f t="shared" si="1"/>
        <v>11</v>
      </c>
      <c r="G9" s="19">
        <f t="shared" si="2"/>
        <v>17.000006</v>
      </c>
      <c r="H9" s="15">
        <f t="shared" si="3"/>
        <v>6</v>
      </c>
      <c r="Q9">
        <f t="shared" si="4"/>
        <v>21.401</v>
      </c>
      <c r="S9">
        <f t="shared" si="5"/>
        <v>0</v>
      </c>
    </row>
    <row r="10" spans="2:19" ht="15.75" thickBot="1">
      <c r="B10" s="8" t="str">
        <f>'průběžné pořadí'!A9</f>
        <v>Klimkovice</v>
      </c>
      <c r="C10" s="4">
        <v>19.804</v>
      </c>
      <c r="D10" s="5">
        <f t="shared" si="0"/>
        <v>3</v>
      </c>
      <c r="E10" s="16"/>
      <c r="F10" s="5">
        <f t="shared" si="1"/>
        <v>11</v>
      </c>
      <c r="G10" s="20">
        <f t="shared" si="2"/>
        <v>14.000003</v>
      </c>
      <c r="H10" s="5">
        <f t="shared" si="3"/>
        <v>3</v>
      </c>
      <c r="Q10">
        <f t="shared" si="4"/>
        <v>19.804</v>
      </c>
      <c r="S10">
        <f t="shared" si="5"/>
        <v>0</v>
      </c>
    </row>
    <row r="11" spans="2:19" ht="15">
      <c r="B11" s="10" t="str">
        <f>'průběžné pořadí'!A10</f>
        <v>Lubina</v>
      </c>
      <c r="C11" s="2">
        <v>20.596</v>
      </c>
      <c r="D11" s="3">
        <f t="shared" si="0"/>
        <v>4</v>
      </c>
      <c r="E11" s="17"/>
      <c r="F11" s="3">
        <f t="shared" si="1"/>
        <v>11</v>
      </c>
      <c r="G11" s="18">
        <f t="shared" si="2"/>
        <v>15.000004</v>
      </c>
      <c r="H11" s="3">
        <f t="shared" si="3"/>
        <v>4</v>
      </c>
      <c r="Q11">
        <f t="shared" si="4"/>
        <v>20.596</v>
      </c>
      <c r="S11">
        <f t="shared" si="5"/>
        <v>0</v>
      </c>
    </row>
    <row r="12" spans="2:19" ht="15">
      <c r="B12" s="9" t="str">
        <f>'průběžné pořadí'!A11</f>
        <v>Lubojaty</v>
      </c>
      <c r="C12" s="14">
        <v>18.136</v>
      </c>
      <c r="D12" s="15">
        <f t="shared" si="0"/>
        <v>1</v>
      </c>
      <c r="E12" s="6"/>
      <c r="F12" s="15">
        <f t="shared" si="1"/>
        <v>11</v>
      </c>
      <c r="G12" s="19">
        <f t="shared" si="2"/>
        <v>12.000001</v>
      </c>
      <c r="H12" s="15">
        <f t="shared" si="3"/>
        <v>1</v>
      </c>
      <c r="Q12">
        <f t="shared" si="4"/>
        <v>18.136</v>
      </c>
      <c r="S12">
        <f t="shared" si="5"/>
        <v>0</v>
      </c>
    </row>
    <row r="13" spans="2:19" ht="15">
      <c r="B13" s="9" t="str">
        <f>'průběžné pořadí'!A12</f>
        <v>Slatina</v>
      </c>
      <c r="C13" s="14">
        <v>38.79</v>
      </c>
      <c r="D13" s="15">
        <f t="shared" si="0"/>
        <v>8</v>
      </c>
      <c r="E13" s="6"/>
      <c r="F13" s="15">
        <f t="shared" si="1"/>
        <v>11</v>
      </c>
      <c r="G13" s="19">
        <f t="shared" si="2"/>
        <v>19.000008</v>
      </c>
      <c r="H13" s="15">
        <f t="shared" si="3"/>
        <v>8</v>
      </c>
      <c r="Q13">
        <f t="shared" si="4"/>
        <v>38.79</v>
      </c>
      <c r="S13">
        <f t="shared" si="5"/>
        <v>0</v>
      </c>
    </row>
    <row r="14" spans="2:19" ht="15">
      <c r="B14" s="9" t="str">
        <f>'průběžné pořadí'!A13</f>
        <v>Štramberk</v>
      </c>
      <c r="C14" s="14" t="s">
        <v>30</v>
      </c>
      <c r="D14" s="15">
        <f t="shared" si="0"/>
        <v>11</v>
      </c>
      <c r="E14" s="6"/>
      <c r="F14" s="15">
        <f t="shared" si="1"/>
        <v>11</v>
      </c>
      <c r="G14" s="19" t="str">
        <f t="shared" si="2"/>
        <v>neúčast</v>
      </c>
      <c r="H14" s="15">
        <f t="shared" si="3"/>
        <v>11</v>
      </c>
      <c r="Q14" t="str">
        <f t="shared" si="4"/>
        <v>neúčast</v>
      </c>
      <c r="S14">
        <f t="shared" si="5"/>
        <v>0</v>
      </c>
    </row>
    <row r="15" spans="2:19" ht="15.75" thickBot="1">
      <c r="B15" s="8" t="str">
        <f>'průběžné pořadí'!A14</f>
        <v>Tísek</v>
      </c>
      <c r="C15" s="4">
        <v>20.918</v>
      </c>
      <c r="D15" s="5">
        <f t="shared" si="0"/>
        <v>5</v>
      </c>
      <c r="E15" s="16"/>
      <c r="F15" s="5">
        <f t="shared" si="1"/>
        <v>11</v>
      </c>
      <c r="G15" s="20">
        <f t="shared" si="2"/>
        <v>16.000005</v>
      </c>
      <c r="H15" s="5">
        <f t="shared" si="3"/>
        <v>5</v>
      </c>
      <c r="Q15">
        <f t="shared" si="4"/>
        <v>20.918</v>
      </c>
      <c r="S15">
        <f t="shared" si="5"/>
        <v>0</v>
      </c>
    </row>
    <row r="16" spans="2:19" ht="15.75" thickBot="1">
      <c r="B16" s="8" t="str">
        <f>'průběžné pořadí'!A15</f>
        <v>Olbramice</v>
      </c>
      <c r="C16" s="4">
        <v>29.099</v>
      </c>
      <c r="D16" s="80">
        <f t="shared" si="0"/>
        <v>7</v>
      </c>
      <c r="E16" s="16"/>
      <c r="F16" s="80">
        <f t="shared" si="1"/>
        <v>11</v>
      </c>
      <c r="G16" s="20">
        <f t="shared" si="2"/>
        <v>18.000007</v>
      </c>
      <c r="H16" s="84">
        <f t="shared" si="3"/>
        <v>7</v>
      </c>
      <c r="Q16">
        <f>IF(C16="n",1000,C16)</f>
        <v>29.099</v>
      </c>
      <c r="S16">
        <f>IF(E16="n",1000,E16)</f>
        <v>0</v>
      </c>
    </row>
    <row r="17" ht="15">
      <c r="B17" s="1"/>
    </row>
    <row r="18" ht="15">
      <c r="B18" s="1"/>
    </row>
    <row r="19" ht="15">
      <c r="B19" s="1"/>
    </row>
    <row r="20" ht="15">
      <c r="B20" s="1"/>
    </row>
    <row r="21" ht="15">
      <c r="B21" s="1"/>
    </row>
    <row r="22" ht="15">
      <c r="B22" s="1"/>
    </row>
    <row r="23" ht="15.75" thickBot="1">
      <c r="B23" s="1"/>
    </row>
    <row r="24" spans="2:8" ht="15">
      <c r="B24" s="7" t="str">
        <f>'průběžné pořadí'!A23</f>
        <v>Kategorie:</v>
      </c>
      <c r="C24" s="113" t="s">
        <v>26</v>
      </c>
      <c r="D24" s="114"/>
      <c r="E24" s="113" t="str">
        <f>E4</f>
        <v>není druhá disciplína</v>
      </c>
      <c r="F24" s="114"/>
      <c r="G24" s="113" t="s">
        <v>29</v>
      </c>
      <c r="H24" s="114"/>
    </row>
    <row r="25" spans="2:8" ht="15.75" thickBot="1">
      <c r="B25" s="8" t="str">
        <f>'průběžné pořadí'!A24</f>
        <v>Mladší</v>
      </c>
      <c r="C25" s="12" t="s">
        <v>27</v>
      </c>
      <c r="D25" s="11" t="s">
        <v>17</v>
      </c>
      <c r="E25" s="4" t="s">
        <v>27</v>
      </c>
      <c r="F25" s="5" t="s">
        <v>17</v>
      </c>
      <c r="G25" s="4" t="s">
        <v>18</v>
      </c>
      <c r="H25" s="5" t="s">
        <v>17</v>
      </c>
    </row>
    <row r="26" spans="2:19" ht="15">
      <c r="B26" s="7" t="str">
        <f>'průběžné pořadí'!A26</f>
        <v>Bílovec</v>
      </c>
      <c r="C26" s="2">
        <v>21.395</v>
      </c>
      <c r="D26" s="3">
        <f aca="true" t="shared" si="6" ref="D26:D34">IF(C26="neúčast",9,IF(C26="",9,RANK(Q26,Q$26:Q$34,1)))</f>
        <v>2</v>
      </c>
      <c r="E26" s="13"/>
      <c r="F26" s="3">
        <f aca="true" t="shared" si="7" ref="F26:F34">IF(E26="neúčast",9,IF(E26="",9,RANK(S26,S$26:S$34,1)))</f>
        <v>9</v>
      </c>
      <c r="G26" s="18">
        <f aca="true" t="shared" si="8" ref="G26:G34">IF(C26="neúčast","neúčast",D26+F26+D26/1000000)</f>
        <v>11.000002</v>
      </c>
      <c r="H26" s="3">
        <f aca="true" t="shared" si="9" ref="H26:H34">IF(C26="neúčast",9,IF(G26="",9,RANK(G26,G$26:G$34,1)))</f>
        <v>2</v>
      </c>
      <c r="Q26">
        <f aca="true" t="shared" si="10" ref="Q26:Q34">IF(C26="n",1000,C26)</f>
        <v>21.395</v>
      </c>
      <c r="S26">
        <f aca="true" t="shared" si="11" ref="S26:S34">IF(E26="n",1000,E26)</f>
        <v>0</v>
      </c>
    </row>
    <row r="27" spans="2:19" ht="15">
      <c r="B27" s="9" t="str">
        <f>'průběžné pořadí'!A27</f>
        <v>Děrné</v>
      </c>
      <c r="C27" s="14" t="s">
        <v>30</v>
      </c>
      <c r="D27" s="15">
        <f t="shared" si="6"/>
        <v>9</v>
      </c>
      <c r="E27" s="6"/>
      <c r="F27" s="15">
        <f t="shared" si="7"/>
        <v>9</v>
      </c>
      <c r="G27" s="19" t="str">
        <f t="shared" si="8"/>
        <v>neúčast</v>
      </c>
      <c r="H27" s="15">
        <f t="shared" si="9"/>
        <v>9</v>
      </c>
      <c r="Q27" t="str">
        <f t="shared" si="10"/>
        <v>neúčast</v>
      </c>
      <c r="S27">
        <f t="shared" si="11"/>
        <v>0</v>
      </c>
    </row>
    <row r="28" spans="2:19" ht="15">
      <c r="B28" s="9" t="str">
        <f>'průběžné pořadí'!A28</f>
        <v>Fulnek</v>
      </c>
      <c r="C28" s="14">
        <v>34.017</v>
      </c>
      <c r="D28" s="15">
        <f t="shared" si="6"/>
        <v>6</v>
      </c>
      <c r="E28" s="6"/>
      <c r="F28" s="15">
        <f t="shared" si="7"/>
        <v>9</v>
      </c>
      <c r="G28" s="19">
        <f t="shared" si="8"/>
        <v>15.000006</v>
      </c>
      <c r="H28" s="15">
        <f t="shared" si="9"/>
        <v>6</v>
      </c>
      <c r="Q28">
        <f t="shared" si="10"/>
        <v>34.017</v>
      </c>
      <c r="S28">
        <f t="shared" si="11"/>
        <v>0</v>
      </c>
    </row>
    <row r="29" spans="2:19" ht="15">
      <c r="B29" s="9" t="str">
        <f>'průběžné pořadí'!A29</f>
        <v>Jerlochovice</v>
      </c>
      <c r="C29" s="14" t="s">
        <v>31</v>
      </c>
      <c r="D29" s="15">
        <f t="shared" si="6"/>
        <v>7</v>
      </c>
      <c r="E29" s="6"/>
      <c r="F29" s="15">
        <f t="shared" si="7"/>
        <v>9</v>
      </c>
      <c r="G29" s="19">
        <f t="shared" si="8"/>
        <v>16.000007</v>
      </c>
      <c r="H29" s="15">
        <f t="shared" si="9"/>
        <v>7</v>
      </c>
      <c r="Q29">
        <f t="shared" si="10"/>
        <v>1000</v>
      </c>
      <c r="S29">
        <f t="shared" si="11"/>
        <v>0</v>
      </c>
    </row>
    <row r="30" spans="2:19" ht="15.75" thickBot="1">
      <c r="B30" s="8" t="str">
        <f>'průběžné pořadí'!A30</f>
        <v>Klimkovice</v>
      </c>
      <c r="C30" s="4">
        <v>24.807</v>
      </c>
      <c r="D30" s="5">
        <f t="shared" si="6"/>
        <v>3</v>
      </c>
      <c r="E30" s="16"/>
      <c r="F30" s="5">
        <f t="shared" si="7"/>
        <v>9</v>
      </c>
      <c r="G30" s="20">
        <f t="shared" si="8"/>
        <v>12.000003</v>
      </c>
      <c r="H30" s="5">
        <f t="shared" si="9"/>
        <v>3</v>
      </c>
      <c r="Q30">
        <f t="shared" si="10"/>
        <v>24.807</v>
      </c>
      <c r="S30">
        <f t="shared" si="11"/>
        <v>0</v>
      </c>
    </row>
    <row r="31" spans="2:19" ht="15">
      <c r="B31" s="10" t="str">
        <f>'průběžné pořadí'!A31</f>
        <v>Lubina</v>
      </c>
      <c r="C31" s="2">
        <v>28.659</v>
      </c>
      <c r="D31" s="3">
        <f t="shared" si="6"/>
        <v>4</v>
      </c>
      <c r="E31" s="17"/>
      <c r="F31" s="3">
        <f t="shared" si="7"/>
        <v>9</v>
      </c>
      <c r="G31" s="18">
        <f t="shared" si="8"/>
        <v>13.000004</v>
      </c>
      <c r="H31" s="3">
        <f t="shared" si="9"/>
        <v>4</v>
      </c>
      <c r="Q31">
        <f t="shared" si="10"/>
        <v>28.659</v>
      </c>
      <c r="S31">
        <f t="shared" si="11"/>
        <v>0</v>
      </c>
    </row>
    <row r="32" spans="2:19" ht="15">
      <c r="B32" s="9" t="str">
        <f>'průběžné pořadí'!A32</f>
        <v>Lubojaty</v>
      </c>
      <c r="C32" s="14">
        <v>21.007</v>
      </c>
      <c r="D32" s="15">
        <f t="shared" si="6"/>
        <v>1</v>
      </c>
      <c r="E32" s="6"/>
      <c r="F32" s="15">
        <f t="shared" si="7"/>
        <v>9</v>
      </c>
      <c r="G32" s="19">
        <f t="shared" si="8"/>
        <v>10.000001</v>
      </c>
      <c r="H32" s="15">
        <f t="shared" si="9"/>
        <v>1</v>
      </c>
      <c r="Q32">
        <f t="shared" si="10"/>
        <v>21.007</v>
      </c>
      <c r="S32">
        <f t="shared" si="11"/>
        <v>0</v>
      </c>
    </row>
    <row r="33" spans="2:19" ht="15">
      <c r="B33" s="9" t="str">
        <f>'průběžné pořadí'!A33</f>
        <v>Štramberk</v>
      </c>
      <c r="C33" s="14" t="s">
        <v>30</v>
      </c>
      <c r="D33" s="15">
        <f t="shared" si="6"/>
        <v>9</v>
      </c>
      <c r="E33" s="6"/>
      <c r="F33" s="15">
        <f t="shared" si="7"/>
        <v>9</v>
      </c>
      <c r="G33" s="19" t="str">
        <f t="shared" si="8"/>
        <v>neúčast</v>
      </c>
      <c r="H33" s="15">
        <f t="shared" si="9"/>
        <v>9</v>
      </c>
      <c r="Q33" t="str">
        <f t="shared" si="10"/>
        <v>neúčast</v>
      </c>
      <c r="S33">
        <f t="shared" si="11"/>
        <v>0</v>
      </c>
    </row>
    <row r="34" spans="2:19" ht="15.75" thickBot="1">
      <c r="B34" s="8" t="str">
        <f>'průběžné pořadí'!A34</f>
        <v>Tísek</v>
      </c>
      <c r="C34" s="4">
        <v>32.295</v>
      </c>
      <c r="D34" s="5">
        <f t="shared" si="6"/>
        <v>5</v>
      </c>
      <c r="E34" s="16"/>
      <c r="F34" s="5">
        <f t="shared" si="7"/>
        <v>9</v>
      </c>
      <c r="G34" s="20">
        <f t="shared" si="8"/>
        <v>14.000005</v>
      </c>
      <c r="H34" s="5">
        <f t="shared" si="9"/>
        <v>5</v>
      </c>
      <c r="Q34">
        <f t="shared" si="10"/>
        <v>32.295</v>
      </c>
      <c r="S34">
        <f t="shared" si="11"/>
        <v>0</v>
      </c>
    </row>
  </sheetData>
  <sheetProtection/>
  <mergeCells count="6">
    <mergeCell ref="C4:D4"/>
    <mergeCell ref="E4:F4"/>
    <mergeCell ref="G4:H4"/>
    <mergeCell ref="C24:D24"/>
    <mergeCell ref="E24:F24"/>
    <mergeCell ref="G24:H24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4:S34"/>
  <sheetViews>
    <sheetView zoomScalePageLayoutView="0" workbookViewId="0" topLeftCell="A19">
      <selection activeCell="C17" sqref="C17"/>
    </sheetView>
  </sheetViews>
  <sheetFormatPr defaultColWidth="9.140625" defaultRowHeight="12.75"/>
  <cols>
    <col min="2" max="2" width="18.140625" style="0" customWidth="1"/>
  </cols>
  <sheetData>
    <row r="3" ht="13.5" thickBot="1"/>
    <row r="4" spans="2:8" ht="15">
      <c r="B4" s="7" t="str">
        <f>'průběžné pořadí'!A2</f>
        <v>kategorie:</v>
      </c>
      <c r="C4" s="113" t="s">
        <v>26</v>
      </c>
      <c r="D4" s="114"/>
      <c r="E4" s="113" t="s">
        <v>33</v>
      </c>
      <c r="F4" s="114"/>
      <c r="G4" s="113" t="s">
        <v>29</v>
      </c>
      <c r="H4" s="114"/>
    </row>
    <row r="5" spans="2:8" ht="15.75" thickBot="1">
      <c r="B5" s="8" t="str">
        <f>'průběžné pořadí'!A3</f>
        <v>Starší</v>
      </c>
      <c r="C5" s="12" t="s">
        <v>27</v>
      </c>
      <c r="D5" s="11" t="s">
        <v>17</v>
      </c>
      <c r="E5" s="4" t="s">
        <v>27</v>
      </c>
      <c r="F5" s="5" t="s">
        <v>17</v>
      </c>
      <c r="G5" s="12" t="s">
        <v>18</v>
      </c>
      <c r="H5" s="11" t="s">
        <v>17</v>
      </c>
    </row>
    <row r="6" spans="2:19" ht="15">
      <c r="B6" s="7" t="str">
        <f>'průběžné pořadí'!A5</f>
        <v>Bítov</v>
      </c>
      <c r="C6" s="2">
        <v>20.955</v>
      </c>
      <c r="D6" s="81">
        <f aca="true" t="shared" si="0" ref="D6:D16">IF(C6="neúčast",11,IF(C6="",11,RANK(Q6,Q$6:Q$16,1)))</f>
        <v>5</v>
      </c>
      <c r="E6" s="13"/>
      <c r="F6" s="81">
        <f aca="true" t="shared" si="1" ref="F6:F16">IF(E6="neúčast",11,IF(E6="",11,RANK(S6,S$6:S$16,1)))</f>
        <v>11</v>
      </c>
      <c r="G6" s="18">
        <f aca="true" t="shared" si="2" ref="G6:G16">IF(C6="neúčast","neúčast",D6+F6+D6/1000000)</f>
        <v>16.000005</v>
      </c>
      <c r="H6" s="3">
        <f aca="true" t="shared" si="3" ref="H6:H16">IF(C6="neúčast",11,IF(G6="",11,RANK(G6,G$6:G$16,1)))</f>
        <v>5</v>
      </c>
      <c r="Q6">
        <f aca="true" t="shared" si="4" ref="Q6:Q15">IF(C6="n",1000,C6)</f>
        <v>20.955</v>
      </c>
      <c r="S6">
        <f aca="true" t="shared" si="5" ref="S6:S15">IF(E6="n",1000,E6)</f>
        <v>0</v>
      </c>
    </row>
    <row r="7" spans="2:19" ht="15">
      <c r="B7" s="9" t="str">
        <f>'průběžné pořadí'!A6</f>
        <v>Děrné</v>
      </c>
      <c r="C7" s="14">
        <v>19.404</v>
      </c>
      <c r="D7" s="15">
        <f t="shared" si="0"/>
        <v>4</v>
      </c>
      <c r="E7" s="6"/>
      <c r="F7" s="15">
        <f t="shared" si="1"/>
        <v>11</v>
      </c>
      <c r="G7" s="19">
        <f t="shared" si="2"/>
        <v>15.000004</v>
      </c>
      <c r="H7" s="15">
        <f t="shared" si="3"/>
        <v>4</v>
      </c>
      <c r="Q7">
        <f t="shared" si="4"/>
        <v>19.404</v>
      </c>
      <c r="S7">
        <f t="shared" si="5"/>
        <v>0</v>
      </c>
    </row>
    <row r="8" spans="2:19" ht="15">
      <c r="B8" s="9" t="str">
        <f>'průběžné pořadí'!A7</f>
        <v>Fulnek</v>
      </c>
      <c r="C8" s="14">
        <v>23.59</v>
      </c>
      <c r="D8" s="15">
        <f t="shared" si="0"/>
        <v>7</v>
      </c>
      <c r="E8" s="6"/>
      <c r="F8" s="15">
        <f t="shared" si="1"/>
        <v>11</v>
      </c>
      <c r="G8" s="19">
        <f t="shared" si="2"/>
        <v>18.000007</v>
      </c>
      <c r="H8" s="15">
        <f t="shared" si="3"/>
        <v>7</v>
      </c>
      <c r="Q8">
        <f t="shared" si="4"/>
        <v>23.59</v>
      </c>
      <c r="S8">
        <f t="shared" si="5"/>
        <v>0</v>
      </c>
    </row>
    <row r="9" spans="2:19" ht="15">
      <c r="B9" s="9" t="str">
        <f>'průběžné pořadí'!A8</f>
        <v>Jerlochovice</v>
      </c>
      <c r="C9" s="14">
        <v>26.669</v>
      </c>
      <c r="D9" s="15">
        <f t="shared" si="0"/>
        <v>9</v>
      </c>
      <c r="E9" s="6"/>
      <c r="F9" s="15">
        <f t="shared" si="1"/>
        <v>11</v>
      </c>
      <c r="G9" s="19">
        <f t="shared" si="2"/>
        <v>20.000009</v>
      </c>
      <c r="H9" s="15">
        <f t="shared" si="3"/>
        <v>9</v>
      </c>
      <c r="Q9">
        <f t="shared" si="4"/>
        <v>26.669</v>
      </c>
      <c r="S9">
        <f t="shared" si="5"/>
        <v>0</v>
      </c>
    </row>
    <row r="10" spans="2:19" ht="15.75" thickBot="1">
      <c r="B10" s="8" t="str">
        <f>'průběžné pořadí'!A9</f>
        <v>Klimkovice</v>
      </c>
      <c r="C10" s="4">
        <v>30.015</v>
      </c>
      <c r="D10" s="5">
        <f t="shared" si="0"/>
        <v>10</v>
      </c>
      <c r="E10" s="16"/>
      <c r="F10" s="5">
        <f t="shared" si="1"/>
        <v>11</v>
      </c>
      <c r="G10" s="20">
        <f t="shared" si="2"/>
        <v>21.00001</v>
      </c>
      <c r="H10" s="5">
        <f t="shared" si="3"/>
        <v>10</v>
      </c>
      <c r="Q10">
        <f t="shared" si="4"/>
        <v>30.015</v>
      </c>
      <c r="S10">
        <f t="shared" si="5"/>
        <v>0</v>
      </c>
    </row>
    <row r="11" spans="2:19" ht="15">
      <c r="B11" s="10" t="str">
        <f>'průběžné pořadí'!A10</f>
        <v>Lubina</v>
      </c>
      <c r="C11" s="2">
        <v>15.853</v>
      </c>
      <c r="D11" s="3">
        <f t="shared" si="0"/>
        <v>2</v>
      </c>
      <c r="E11" s="17"/>
      <c r="F11" s="3">
        <f t="shared" si="1"/>
        <v>11</v>
      </c>
      <c r="G11" s="18">
        <f t="shared" si="2"/>
        <v>13.000002</v>
      </c>
      <c r="H11" s="3">
        <f t="shared" si="3"/>
        <v>2</v>
      </c>
      <c r="Q11">
        <f t="shared" si="4"/>
        <v>15.853</v>
      </c>
      <c r="S11">
        <f t="shared" si="5"/>
        <v>0</v>
      </c>
    </row>
    <row r="12" spans="2:19" ht="15">
      <c r="B12" s="9" t="str">
        <f>'průběžné pořadí'!A11</f>
        <v>Lubojaty</v>
      </c>
      <c r="C12" s="14">
        <v>23.294</v>
      </c>
      <c r="D12" s="15">
        <f t="shared" si="0"/>
        <v>6</v>
      </c>
      <c r="E12" s="6"/>
      <c r="F12" s="15">
        <f t="shared" si="1"/>
        <v>11</v>
      </c>
      <c r="G12" s="19">
        <f t="shared" si="2"/>
        <v>17.000006</v>
      </c>
      <c r="H12" s="15">
        <f t="shared" si="3"/>
        <v>6</v>
      </c>
      <c r="Q12">
        <f t="shared" si="4"/>
        <v>23.294</v>
      </c>
      <c r="S12">
        <f t="shared" si="5"/>
        <v>0</v>
      </c>
    </row>
    <row r="13" spans="2:19" ht="15">
      <c r="B13" s="9" t="str">
        <f>'průběžné pořadí'!A12</f>
        <v>Slatina</v>
      </c>
      <c r="C13" s="14">
        <v>24.667</v>
      </c>
      <c r="D13" s="15">
        <f t="shared" si="0"/>
        <v>8</v>
      </c>
      <c r="E13" s="6"/>
      <c r="F13" s="15">
        <f t="shared" si="1"/>
        <v>11</v>
      </c>
      <c r="G13" s="19">
        <f t="shared" si="2"/>
        <v>19.000008</v>
      </c>
      <c r="H13" s="15">
        <f t="shared" si="3"/>
        <v>8</v>
      </c>
      <c r="Q13">
        <f t="shared" si="4"/>
        <v>24.667</v>
      </c>
      <c r="S13">
        <f t="shared" si="5"/>
        <v>0</v>
      </c>
    </row>
    <row r="14" spans="2:19" ht="15">
      <c r="B14" s="9" t="str">
        <f>'průběžné pořadí'!A13</f>
        <v>Štramberk</v>
      </c>
      <c r="C14" s="14" t="s">
        <v>30</v>
      </c>
      <c r="D14" s="15">
        <f t="shared" si="0"/>
        <v>11</v>
      </c>
      <c r="E14" s="6"/>
      <c r="F14" s="15">
        <f t="shared" si="1"/>
        <v>11</v>
      </c>
      <c r="G14" s="19" t="str">
        <f t="shared" si="2"/>
        <v>neúčast</v>
      </c>
      <c r="H14" s="15">
        <f t="shared" si="3"/>
        <v>11</v>
      </c>
      <c r="Q14" t="str">
        <f t="shared" si="4"/>
        <v>neúčast</v>
      </c>
      <c r="S14">
        <f t="shared" si="5"/>
        <v>0</v>
      </c>
    </row>
    <row r="15" spans="2:19" ht="15.75" thickBot="1">
      <c r="B15" s="8" t="str">
        <f>'průběžné pořadí'!A14</f>
        <v>Tísek</v>
      </c>
      <c r="C15" s="4">
        <v>14.646</v>
      </c>
      <c r="D15" s="5">
        <f t="shared" si="0"/>
        <v>1</v>
      </c>
      <c r="E15" s="16"/>
      <c r="F15" s="5">
        <f t="shared" si="1"/>
        <v>11</v>
      </c>
      <c r="G15" s="20">
        <f t="shared" si="2"/>
        <v>12.000001</v>
      </c>
      <c r="H15" s="5">
        <f t="shared" si="3"/>
        <v>1</v>
      </c>
      <c r="Q15">
        <f t="shared" si="4"/>
        <v>14.646</v>
      </c>
      <c r="S15">
        <f t="shared" si="5"/>
        <v>0</v>
      </c>
    </row>
    <row r="16" spans="2:19" ht="15.75" thickBot="1">
      <c r="B16" s="8" t="str">
        <f>'průběžné pořadí'!A15</f>
        <v>Olbramice</v>
      </c>
      <c r="C16" s="4">
        <v>17.756</v>
      </c>
      <c r="D16" s="80">
        <f t="shared" si="0"/>
        <v>3</v>
      </c>
      <c r="E16" s="16"/>
      <c r="F16" s="80">
        <f t="shared" si="1"/>
        <v>11</v>
      </c>
      <c r="G16" s="20">
        <f t="shared" si="2"/>
        <v>14.000003</v>
      </c>
      <c r="H16" s="84">
        <f t="shared" si="3"/>
        <v>3</v>
      </c>
      <c r="Q16">
        <f>IF(C16="n",1000,C16)</f>
        <v>17.756</v>
      </c>
      <c r="S16">
        <f>IF(E16="n",1000,E16)</f>
        <v>0</v>
      </c>
    </row>
    <row r="17" ht="15">
      <c r="B17" s="1"/>
    </row>
    <row r="18" ht="15">
      <c r="B18" s="1"/>
    </row>
    <row r="19" ht="15">
      <c r="B19" s="1"/>
    </row>
    <row r="20" ht="15">
      <c r="B20" s="1"/>
    </row>
    <row r="21" ht="15">
      <c r="B21" s="1"/>
    </row>
    <row r="22" ht="15">
      <c r="B22" s="1"/>
    </row>
    <row r="23" ht="15.75" thickBot="1">
      <c r="B23" s="1"/>
    </row>
    <row r="24" spans="2:8" ht="15">
      <c r="B24" s="7" t="str">
        <f>'průběžné pořadí'!A23</f>
        <v>Kategorie:</v>
      </c>
      <c r="C24" s="113" t="s">
        <v>26</v>
      </c>
      <c r="D24" s="114"/>
      <c r="E24" s="113" t="str">
        <f>E4</f>
        <v>není druhá disciplína</v>
      </c>
      <c r="F24" s="114"/>
      <c r="G24" s="113" t="s">
        <v>29</v>
      </c>
      <c r="H24" s="114"/>
    </row>
    <row r="25" spans="2:8" ht="15.75" thickBot="1">
      <c r="B25" s="8" t="str">
        <f>'průběžné pořadí'!A24</f>
        <v>Mladší</v>
      </c>
      <c r="C25" s="12" t="s">
        <v>27</v>
      </c>
      <c r="D25" s="11" t="s">
        <v>17</v>
      </c>
      <c r="E25" s="4" t="s">
        <v>27</v>
      </c>
      <c r="F25" s="5" t="s">
        <v>17</v>
      </c>
      <c r="G25" s="4" t="s">
        <v>18</v>
      </c>
      <c r="H25" s="5" t="s">
        <v>17</v>
      </c>
    </row>
    <row r="26" spans="2:19" ht="15">
      <c r="B26" s="7" t="str">
        <f>'průběžné pořadí'!A26</f>
        <v>Bílovec</v>
      </c>
      <c r="C26" s="2">
        <v>21.648</v>
      </c>
      <c r="D26" s="3">
        <f aca="true" t="shared" si="6" ref="D26:D34">IF(C26="neúčast",9,IF(C26="",9,RANK(Q26,Q$26:Q$34,1)))</f>
        <v>4</v>
      </c>
      <c r="E26" s="13"/>
      <c r="F26" s="3">
        <f aca="true" t="shared" si="7" ref="F26:F34">IF(E26="neúčast",9,IF(E26="",9,RANK(S26,S$26:S$34,1)))</f>
        <v>9</v>
      </c>
      <c r="G26" s="18">
        <f aca="true" t="shared" si="8" ref="G26:G34">IF(C26="neúčast","neúčast",D26+F26+D26/1000000)</f>
        <v>13.000004</v>
      </c>
      <c r="H26" s="3">
        <f aca="true" t="shared" si="9" ref="H26:H34">IF(C26="neúčast",9,IF(G26="",9,RANK(G26,G$26:G$34,1)))</f>
        <v>4</v>
      </c>
      <c r="Q26">
        <f aca="true" t="shared" si="10" ref="Q26:Q34">IF(C26="n",1000,C26)</f>
        <v>21.648</v>
      </c>
      <c r="S26">
        <f aca="true" t="shared" si="11" ref="S26:S34">IF(E26="n",1000,E26)</f>
        <v>0</v>
      </c>
    </row>
    <row r="27" spans="2:19" ht="15">
      <c r="B27" s="9" t="str">
        <f>'průběžné pořadí'!A27</f>
        <v>Děrné</v>
      </c>
      <c r="C27" s="14">
        <v>25.086</v>
      </c>
      <c r="D27" s="15">
        <f t="shared" si="6"/>
        <v>7</v>
      </c>
      <c r="E27" s="6"/>
      <c r="F27" s="15">
        <f t="shared" si="7"/>
        <v>9</v>
      </c>
      <c r="G27" s="19">
        <f t="shared" si="8"/>
        <v>16.000007</v>
      </c>
      <c r="H27" s="15">
        <f t="shared" si="9"/>
        <v>7</v>
      </c>
      <c r="Q27">
        <f t="shared" si="10"/>
        <v>25.086</v>
      </c>
      <c r="S27">
        <f t="shared" si="11"/>
        <v>0</v>
      </c>
    </row>
    <row r="28" spans="2:19" ht="15">
      <c r="B28" s="9" t="str">
        <f>'průběžné pořadí'!A28</f>
        <v>Fulnek</v>
      </c>
      <c r="C28" s="14">
        <v>18.641</v>
      </c>
      <c r="D28" s="15">
        <f t="shared" si="6"/>
        <v>1</v>
      </c>
      <c r="E28" s="6"/>
      <c r="F28" s="15">
        <f t="shared" si="7"/>
        <v>9</v>
      </c>
      <c r="G28" s="19">
        <f t="shared" si="8"/>
        <v>10.000001</v>
      </c>
      <c r="H28" s="15">
        <f t="shared" si="9"/>
        <v>1</v>
      </c>
      <c r="Q28">
        <f t="shared" si="10"/>
        <v>18.641</v>
      </c>
      <c r="S28">
        <f t="shared" si="11"/>
        <v>0</v>
      </c>
    </row>
    <row r="29" spans="2:19" ht="15">
      <c r="B29" s="9" t="str">
        <f>'průběžné pořadí'!A29</f>
        <v>Jerlochovice</v>
      </c>
      <c r="C29" s="14">
        <v>27.116</v>
      </c>
      <c r="D29" s="15">
        <f t="shared" si="6"/>
        <v>8</v>
      </c>
      <c r="E29" s="6"/>
      <c r="F29" s="15">
        <f t="shared" si="7"/>
        <v>9</v>
      </c>
      <c r="G29" s="19">
        <f t="shared" si="8"/>
        <v>17.000008</v>
      </c>
      <c r="H29" s="15">
        <f t="shared" si="9"/>
        <v>8</v>
      </c>
      <c r="Q29">
        <f t="shared" si="10"/>
        <v>27.116</v>
      </c>
      <c r="S29">
        <f t="shared" si="11"/>
        <v>0</v>
      </c>
    </row>
    <row r="30" spans="2:19" ht="15.75" thickBot="1">
      <c r="B30" s="8" t="str">
        <f>'průběžné pořadí'!A30</f>
        <v>Klimkovice</v>
      </c>
      <c r="C30" s="4">
        <v>23.154</v>
      </c>
      <c r="D30" s="5">
        <f t="shared" si="6"/>
        <v>6</v>
      </c>
      <c r="E30" s="16"/>
      <c r="F30" s="5">
        <f t="shared" si="7"/>
        <v>9</v>
      </c>
      <c r="G30" s="20">
        <f t="shared" si="8"/>
        <v>15.000006</v>
      </c>
      <c r="H30" s="5">
        <f t="shared" si="9"/>
        <v>6</v>
      </c>
      <c r="Q30">
        <f t="shared" si="10"/>
        <v>23.154</v>
      </c>
      <c r="S30">
        <f t="shared" si="11"/>
        <v>0</v>
      </c>
    </row>
    <row r="31" spans="2:19" ht="15">
      <c r="B31" s="10" t="str">
        <f>'průběžné pořadí'!A31</f>
        <v>Lubina</v>
      </c>
      <c r="C31" s="2">
        <v>19.838</v>
      </c>
      <c r="D31" s="3">
        <f t="shared" si="6"/>
        <v>2</v>
      </c>
      <c r="E31" s="17"/>
      <c r="F31" s="3">
        <f t="shared" si="7"/>
        <v>9</v>
      </c>
      <c r="G31" s="18">
        <f t="shared" si="8"/>
        <v>11.000002</v>
      </c>
      <c r="H31" s="3">
        <f t="shared" si="9"/>
        <v>2</v>
      </c>
      <c r="Q31">
        <f t="shared" si="10"/>
        <v>19.838</v>
      </c>
      <c r="S31">
        <f t="shared" si="11"/>
        <v>0</v>
      </c>
    </row>
    <row r="32" spans="2:19" ht="15">
      <c r="B32" s="9" t="str">
        <f>'průběžné pořadí'!A32</f>
        <v>Lubojaty</v>
      </c>
      <c r="C32" s="14">
        <v>20.891</v>
      </c>
      <c r="D32" s="15">
        <f t="shared" si="6"/>
        <v>3</v>
      </c>
      <c r="E32" s="6"/>
      <c r="F32" s="15">
        <f t="shared" si="7"/>
        <v>9</v>
      </c>
      <c r="G32" s="19">
        <f t="shared" si="8"/>
        <v>12.000003</v>
      </c>
      <c r="H32" s="15">
        <f t="shared" si="9"/>
        <v>3</v>
      </c>
      <c r="Q32">
        <f t="shared" si="10"/>
        <v>20.891</v>
      </c>
      <c r="S32">
        <f t="shared" si="11"/>
        <v>0</v>
      </c>
    </row>
    <row r="33" spans="2:19" ht="15">
      <c r="B33" s="9" t="str">
        <f>'průběžné pořadí'!A33</f>
        <v>Štramberk</v>
      </c>
      <c r="C33" s="14" t="s">
        <v>30</v>
      </c>
      <c r="D33" s="15">
        <f t="shared" si="6"/>
        <v>9</v>
      </c>
      <c r="E33" s="6"/>
      <c r="F33" s="15">
        <f t="shared" si="7"/>
        <v>9</v>
      </c>
      <c r="G33" s="19" t="str">
        <f t="shared" si="8"/>
        <v>neúčast</v>
      </c>
      <c r="H33" s="15">
        <f t="shared" si="9"/>
        <v>9</v>
      </c>
      <c r="Q33" t="str">
        <f t="shared" si="10"/>
        <v>neúčast</v>
      </c>
      <c r="S33">
        <f t="shared" si="11"/>
        <v>0</v>
      </c>
    </row>
    <row r="34" spans="2:19" ht="15.75" thickBot="1">
      <c r="B34" s="8" t="str">
        <f>'průběžné pořadí'!A34</f>
        <v>Tísek</v>
      </c>
      <c r="C34" s="4">
        <v>22.16</v>
      </c>
      <c r="D34" s="5">
        <f t="shared" si="6"/>
        <v>5</v>
      </c>
      <c r="E34" s="16"/>
      <c r="F34" s="5">
        <f t="shared" si="7"/>
        <v>9</v>
      </c>
      <c r="G34" s="20">
        <f t="shared" si="8"/>
        <v>14.000005</v>
      </c>
      <c r="H34" s="5">
        <f t="shared" si="9"/>
        <v>5</v>
      </c>
      <c r="Q34">
        <f t="shared" si="10"/>
        <v>22.16</v>
      </c>
      <c r="S34">
        <f t="shared" si="11"/>
        <v>0</v>
      </c>
    </row>
  </sheetData>
  <sheetProtection/>
  <mergeCells count="6">
    <mergeCell ref="C4:D4"/>
    <mergeCell ref="E4:F4"/>
    <mergeCell ref="G4:H4"/>
    <mergeCell ref="C24:D24"/>
    <mergeCell ref="E24:F24"/>
    <mergeCell ref="G24:H24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4:S34"/>
  <sheetViews>
    <sheetView zoomScalePageLayoutView="0" workbookViewId="0" topLeftCell="A1">
      <selection activeCell="I13" sqref="I13"/>
    </sheetView>
  </sheetViews>
  <sheetFormatPr defaultColWidth="9.140625" defaultRowHeight="12.75"/>
  <cols>
    <col min="2" max="2" width="18.140625" style="0" customWidth="1"/>
  </cols>
  <sheetData>
    <row r="3" ht="13.5" thickBot="1"/>
    <row r="4" spans="2:8" ht="15">
      <c r="B4" s="7" t="str">
        <f>'průběžné pořadí'!A2</f>
        <v>kategorie:</v>
      </c>
      <c r="C4" s="113" t="s">
        <v>26</v>
      </c>
      <c r="D4" s="114"/>
      <c r="E4" s="113" t="s">
        <v>28</v>
      </c>
      <c r="F4" s="114"/>
      <c r="G4" s="113" t="s">
        <v>29</v>
      </c>
      <c r="H4" s="114"/>
    </row>
    <row r="5" spans="2:8" ht="15.75" thickBot="1">
      <c r="B5" s="8" t="str">
        <f>'průběžné pořadí'!A3</f>
        <v>Starší</v>
      </c>
      <c r="C5" s="12" t="s">
        <v>27</v>
      </c>
      <c r="D5" s="11" t="s">
        <v>17</v>
      </c>
      <c r="E5" s="4" t="s">
        <v>27</v>
      </c>
      <c r="F5" s="5" t="s">
        <v>17</v>
      </c>
      <c r="G5" s="12" t="s">
        <v>18</v>
      </c>
      <c r="H5" s="11" t="s">
        <v>17</v>
      </c>
    </row>
    <row r="6" spans="2:19" ht="15">
      <c r="B6" s="7" t="str">
        <f>'průběžné pořadí'!A5</f>
        <v>Bítov</v>
      </c>
      <c r="C6" s="2">
        <v>25.07</v>
      </c>
      <c r="D6" s="81">
        <f aca="true" t="shared" si="0" ref="D6:D16">IF(C6="neúčast",11,IF(C6="",11,RANK(Q6,Q$6:Q$16,1)))</f>
        <v>3</v>
      </c>
      <c r="E6" s="13">
        <v>72</v>
      </c>
      <c r="F6" s="81">
        <f aca="true" t="shared" si="1" ref="F6:F16">IF(E6="neúčast",11,IF(E6="",11,RANK(S6,S$6:S$16,1)))</f>
        <v>5</v>
      </c>
      <c r="G6" s="18">
        <f aca="true" t="shared" si="2" ref="G6:G16">IF(C6="neúčast","neúčast",D6+F6+D6/1000000)</f>
        <v>8.000003</v>
      </c>
      <c r="H6" s="3">
        <f aca="true" t="shared" si="3" ref="H6:H16">IF(C6="neúčast",11,IF(G6="",11,RANK(G6,G$6:G$16,1)))</f>
        <v>1</v>
      </c>
      <c r="Q6">
        <f aca="true" t="shared" si="4" ref="Q6:Q15">IF(C6="n",1000,C6)</f>
        <v>25.07</v>
      </c>
      <c r="S6">
        <f aca="true" t="shared" si="5" ref="S6:S15">IF(E6="n",1000,E6)</f>
        <v>72</v>
      </c>
    </row>
    <row r="7" spans="2:19" ht="15">
      <c r="B7" s="9" t="str">
        <f>'průběžné pořadí'!A6</f>
        <v>Děrné</v>
      </c>
      <c r="C7" s="14">
        <v>21.73</v>
      </c>
      <c r="D7" s="15">
        <f t="shared" si="0"/>
        <v>1</v>
      </c>
      <c r="E7" s="6">
        <v>94</v>
      </c>
      <c r="F7" s="15">
        <f t="shared" si="1"/>
        <v>8</v>
      </c>
      <c r="G7" s="19">
        <f t="shared" si="2"/>
        <v>9.000001</v>
      </c>
      <c r="H7" s="15">
        <f t="shared" si="3"/>
        <v>4</v>
      </c>
      <c r="Q7">
        <f t="shared" si="4"/>
        <v>21.73</v>
      </c>
      <c r="S7">
        <f t="shared" si="5"/>
        <v>94</v>
      </c>
    </row>
    <row r="8" spans="2:19" ht="15">
      <c r="B8" s="9" t="str">
        <f>'průběžné pořadí'!A7</f>
        <v>Fulnek</v>
      </c>
      <c r="C8" s="14">
        <v>28.97</v>
      </c>
      <c r="D8" s="15">
        <f t="shared" si="0"/>
        <v>8</v>
      </c>
      <c r="E8" s="6">
        <v>65</v>
      </c>
      <c r="F8" s="15">
        <f t="shared" si="1"/>
        <v>3</v>
      </c>
      <c r="G8" s="19">
        <f t="shared" si="2"/>
        <v>11.000008</v>
      </c>
      <c r="H8" s="15">
        <f t="shared" si="3"/>
        <v>6</v>
      </c>
      <c r="Q8">
        <f t="shared" si="4"/>
        <v>28.97</v>
      </c>
      <c r="S8">
        <f t="shared" si="5"/>
        <v>65</v>
      </c>
    </row>
    <row r="9" spans="2:19" ht="15">
      <c r="B9" s="9" t="str">
        <f>'průběžné pořadí'!A8</f>
        <v>Jerlochovice</v>
      </c>
      <c r="C9" s="14">
        <v>28.6</v>
      </c>
      <c r="D9" s="15">
        <f t="shared" si="0"/>
        <v>7</v>
      </c>
      <c r="E9" s="6">
        <v>78</v>
      </c>
      <c r="F9" s="15">
        <f t="shared" si="1"/>
        <v>6</v>
      </c>
      <c r="G9" s="19">
        <f t="shared" si="2"/>
        <v>13.000007</v>
      </c>
      <c r="H9" s="15">
        <f t="shared" si="3"/>
        <v>9</v>
      </c>
      <c r="Q9">
        <f t="shared" si="4"/>
        <v>28.6</v>
      </c>
      <c r="S9">
        <f t="shared" si="5"/>
        <v>78</v>
      </c>
    </row>
    <row r="10" spans="2:19" ht="15.75" thickBot="1">
      <c r="B10" s="8" t="str">
        <f>'průběžné pořadí'!A9</f>
        <v>Klimkovice</v>
      </c>
      <c r="C10" s="4">
        <v>27.79</v>
      </c>
      <c r="D10" s="5">
        <f t="shared" si="0"/>
        <v>6</v>
      </c>
      <c r="E10" s="16">
        <v>61</v>
      </c>
      <c r="F10" s="5">
        <f t="shared" si="1"/>
        <v>2</v>
      </c>
      <c r="G10" s="20">
        <f t="shared" si="2"/>
        <v>8.000006</v>
      </c>
      <c r="H10" s="5">
        <f t="shared" si="3"/>
        <v>3</v>
      </c>
      <c r="Q10">
        <f t="shared" si="4"/>
        <v>27.79</v>
      </c>
      <c r="S10">
        <f t="shared" si="5"/>
        <v>61</v>
      </c>
    </row>
    <row r="11" spans="2:19" ht="15">
      <c r="B11" s="10" t="str">
        <f>'průběžné pořadí'!A10</f>
        <v>Lubina</v>
      </c>
      <c r="C11" s="2" t="s">
        <v>31</v>
      </c>
      <c r="D11" s="3">
        <f t="shared" si="0"/>
        <v>9</v>
      </c>
      <c r="E11" s="17">
        <v>79</v>
      </c>
      <c r="F11" s="3">
        <f t="shared" si="1"/>
        <v>7</v>
      </c>
      <c r="G11" s="18">
        <f t="shared" si="2"/>
        <v>16.000009</v>
      </c>
      <c r="H11" s="3">
        <f t="shared" si="3"/>
        <v>10</v>
      </c>
      <c r="Q11">
        <f t="shared" si="4"/>
        <v>1000</v>
      </c>
      <c r="S11">
        <f t="shared" si="5"/>
        <v>79</v>
      </c>
    </row>
    <row r="12" spans="2:19" ht="15">
      <c r="B12" s="9" t="str">
        <f>'průběžné pořadí'!A11</f>
        <v>Lubojaty</v>
      </c>
      <c r="C12" s="14">
        <v>27.72</v>
      </c>
      <c r="D12" s="15">
        <f t="shared" si="0"/>
        <v>5</v>
      </c>
      <c r="E12" s="6">
        <v>65</v>
      </c>
      <c r="F12" s="15">
        <f t="shared" si="1"/>
        <v>3</v>
      </c>
      <c r="G12" s="19">
        <f t="shared" si="2"/>
        <v>8.000005</v>
      </c>
      <c r="H12" s="15">
        <f t="shared" si="3"/>
        <v>2</v>
      </c>
      <c r="Q12">
        <f t="shared" si="4"/>
        <v>27.72</v>
      </c>
      <c r="S12">
        <f t="shared" si="5"/>
        <v>65</v>
      </c>
    </row>
    <row r="13" spans="2:19" ht="15">
      <c r="B13" s="9" t="str">
        <f>'průběžné pořadí'!A12</f>
        <v>Slatina</v>
      </c>
      <c r="C13" s="14" t="s">
        <v>31</v>
      </c>
      <c r="D13" s="15">
        <f t="shared" si="0"/>
        <v>9</v>
      </c>
      <c r="E13" s="6">
        <v>110</v>
      </c>
      <c r="F13" s="15">
        <f t="shared" si="1"/>
        <v>10</v>
      </c>
      <c r="G13" s="19">
        <f t="shared" si="2"/>
        <v>19.000009</v>
      </c>
      <c r="H13" s="15">
        <f t="shared" si="3"/>
        <v>11</v>
      </c>
      <c r="Q13">
        <f t="shared" si="4"/>
        <v>1000</v>
      </c>
      <c r="S13">
        <f t="shared" si="5"/>
        <v>110</v>
      </c>
    </row>
    <row r="14" spans="2:19" ht="15">
      <c r="B14" s="9" t="str">
        <f>'průběžné pořadí'!A13</f>
        <v>Štramberk</v>
      </c>
      <c r="C14" s="14">
        <v>24.17</v>
      </c>
      <c r="D14" s="15">
        <f t="shared" si="0"/>
        <v>2</v>
      </c>
      <c r="E14" s="6">
        <v>116</v>
      </c>
      <c r="F14" s="15">
        <f t="shared" si="1"/>
        <v>11</v>
      </c>
      <c r="G14" s="19">
        <f t="shared" si="2"/>
        <v>13.000002</v>
      </c>
      <c r="H14" s="15">
        <f t="shared" si="3"/>
        <v>7</v>
      </c>
      <c r="Q14">
        <f t="shared" si="4"/>
        <v>24.17</v>
      </c>
      <c r="S14">
        <f t="shared" si="5"/>
        <v>116</v>
      </c>
    </row>
    <row r="15" spans="2:19" ht="15.75" thickBot="1">
      <c r="B15" s="8" t="str">
        <f>'průběžné pořadí'!A14</f>
        <v>Tísek</v>
      </c>
      <c r="C15" s="4" t="s">
        <v>31</v>
      </c>
      <c r="D15" s="5">
        <f t="shared" si="0"/>
        <v>9</v>
      </c>
      <c r="E15" s="16">
        <v>57</v>
      </c>
      <c r="F15" s="5">
        <f t="shared" si="1"/>
        <v>1</v>
      </c>
      <c r="G15" s="20">
        <f t="shared" si="2"/>
        <v>10.000009</v>
      </c>
      <c r="H15" s="5">
        <f t="shared" si="3"/>
        <v>5</v>
      </c>
      <c r="Q15">
        <f t="shared" si="4"/>
        <v>1000</v>
      </c>
      <c r="S15">
        <f t="shared" si="5"/>
        <v>57</v>
      </c>
    </row>
    <row r="16" spans="2:19" ht="15.75" thickBot="1">
      <c r="B16" s="8" t="str">
        <f>'průběžné pořadí'!A15</f>
        <v>Olbramice</v>
      </c>
      <c r="C16" s="4">
        <v>26.24</v>
      </c>
      <c r="D16" s="80">
        <f t="shared" si="0"/>
        <v>4</v>
      </c>
      <c r="E16" s="16">
        <v>106</v>
      </c>
      <c r="F16" s="80">
        <f t="shared" si="1"/>
        <v>9</v>
      </c>
      <c r="G16" s="20">
        <f t="shared" si="2"/>
        <v>13.000004</v>
      </c>
      <c r="H16" s="84">
        <f t="shared" si="3"/>
        <v>8</v>
      </c>
      <c r="Q16">
        <f>IF(C16="n",1000,C16)</f>
        <v>26.24</v>
      </c>
      <c r="S16">
        <f>IF(E16="n",1000,E16)</f>
        <v>106</v>
      </c>
    </row>
    <row r="17" ht="15">
      <c r="B17" s="1"/>
    </row>
    <row r="18" ht="15">
      <c r="B18" s="1"/>
    </row>
    <row r="19" ht="15">
      <c r="B19" s="1"/>
    </row>
    <row r="20" ht="15">
      <c r="B20" s="1"/>
    </row>
    <row r="21" ht="15">
      <c r="B21" s="1"/>
    </row>
    <row r="22" ht="15">
      <c r="B22" s="1"/>
    </row>
    <row r="23" ht="15.75" thickBot="1">
      <c r="B23" s="1"/>
    </row>
    <row r="24" spans="2:8" ht="15">
      <c r="B24" s="7" t="str">
        <f>'průběžné pořadí'!A23</f>
        <v>Kategorie:</v>
      </c>
      <c r="C24" s="113" t="s">
        <v>26</v>
      </c>
      <c r="D24" s="114"/>
      <c r="E24" s="113" t="s">
        <v>28</v>
      </c>
      <c r="F24" s="114"/>
      <c r="G24" s="113" t="s">
        <v>29</v>
      </c>
      <c r="H24" s="114"/>
    </row>
    <row r="25" spans="2:8" ht="15.75" thickBot="1">
      <c r="B25" s="8" t="str">
        <f>'průběžné pořadí'!A24</f>
        <v>Mladší</v>
      </c>
      <c r="C25" s="12" t="s">
        <v>27</v>
      </c>
      <c r="D25" s="11" t="s">
        <v>17</v>
      </c>
      <c r="E25" s="4" t="s">
        <v>27</v>
      </c>
      <c r="F25" s="5" t="s">
        <v>17</v>
      </c>
      <c r="G25" s="4" t="s">
        <v>18</v>
      </c>
      <c r="H25" s="5" t="s">
        <v>17</v>
      </c>
    </row>
    <row r="26" spans="2:19" ht="15">
      <c r="B26" s="7" t="str">
        <f>'průběžné pořadí'!A26</f>
        <v>Bílovec</v>
      </c>
      <c r="C26" s="2">
        <v>18.33</v>
      </c>
      <c r="D26" s="3">
        <f aca="true" t="shared" si="6" ref="D26:D34">IF(C26="neúčast",9,IF(C26="",9,RANK(Q26,Q$26:Q$34,1)))</f>
        <v>2</v>
      </c>
      <c r="E26" s="13">
        <v>98</v>
      </c>
      <c r="F26" s="3">
        <f aca="true" t="shared" si="7" ref="F26:F34">IF(E26="neúčast",9,IF(E26="",9,RANK(S26,S$26:S$34,1)))</f>
        <v>5</v>
      </c>
      <c r="G26" s="18">
        <f aca="true" t="shared" si="8" ref="G26:G34">IF(C26="neúčast","neúčast",D26+F26+D26/1000000)</f>
        <v>7.000002</v>
      </c>
      <c r="H26" s="3">
        <f aca="true" t="shared" si="9" ref="H26:H34">IF(C26="neúčast",9,IF(G26="",9,RANK(G26,G$26:G$34,1)))</f>
        <v>3</v>
      </c>
      <c r="Q26">
        <f aca="true" t="shared" si="10" ref="Q26:Q34">IF(C26="n",1000,C26)</f>
        <v>18.33</v>
      </c>
      <c r="S26">
        <f aca="true" t="shared" si="11" ref="S26:S34">IF(E26="n",1000,E26)</f>
        <v>98</v>
      </c>
    </row>
    <row r="27" spans="2:19" ht="15">
      <c r="B27" s="9" t="str">
        <f>'průběžné pořadí'!A27</f>
        <v>Děrné</v>
      </c>
      <c r="C27" s="14" t="s">
        <v>30</v>
      </c>
      <c r="D27" s="15">
        <f t="shared" si="6"/>
        <v>9</v>
      </c>
      <c r="E27" s="6" t="s">
        <v>30</v>
      </c>
      <c r="F27" s="15">
        <f t="shared" si="7"/>
        <v>9</v>
      </c>
      <c r="G27" s="19" t="str">
        <f t="shared" si="8"/>
        <v>neúčast</v>
      </c>
      <c r="H27" s="15">
        <f t="shared" si="9"/>
        <v>9</v>
      </c>
      <c r="Q27" t="str">
        <f t="shared" si="10"/>
        <v>neúčast</v>
      </c>
      <c r="S27" t="str">
        <f t="shared" si="11"/>
        <v>neúčast</v>
      </c>
    </row>
    <row r="28" spans="2:19" ht="15">
      <c r="B28" s="9" t="str">
        <f>'průběžné pořadí'!A28</f>
        <v>Fulnek</v>
      </c>
      <c r="C28" s="14">
        <v>22.28</v>
      </c>
      <c r="D28" s="15">
        <f t="shared" si="6"/>
        <v>4</v>
      </c>
      <c r="E28" s="6">
        <v>97</v>
      </c>
      <c r="F28" s="15">
        <f t="shared" si="7"/>
        <v>4</v>
      </c>
      <c r="G28" s="19">
        <f t="shared" si="8"/>
        <v>8.000004</v>
      </c>
      <c r="H28" s="15">
        <f t="shared" si="9"/>
        <v>4</v>
      </c>
      <c r="Q28">
        <f t="shared" si="10"/>
        <v>22.28</v>
      </c>
      <c r="S28">
        <f t="shared" si="11"/>
        <v>97</v>
      </c>
    </row>
    <row r="29" spans="2:19" ht="15">
      <c r="B29" s="9" t="str">
        <f>'průběžné pořadí'!A29</f>
        <v>Jerlochovice</v>
      </c>
      <c r="C29" s="14">
        <v>23.62</v>
      </c>
      <c r="D29" s="15">
        <f t="shared" si="6"/>
        <v>6</v>
      </c>
      <c r="E29" s="6">
        <v>102</v>
      </c>
      <c r="F29" s="15">
        <f t="shared" si="7"/>
        <v>6</v>
      </c>
      <c r="G29" s="19">
        <f t="shared" si="8"/>
        <v>12.000006</v>
      </c>
      <c r="H29" s="15">
        <f t="shared" si="9"/>
        <v>6</v>
      </c>
      <c r="Q29">
        <f t="shared" si="10"/>
        <v>23.62</v>
      </c>
      <c r="S29">
        <f t="shared" si="11"/>
        <v>102</v>
      </c>
    </row>
    <row r="30" spans="2:19" ht="15.75" thickBot="1">
      <c r="B30" s="8" t="str">
        <f>'průběžné pořadí'!A30</f>
        <v>Klimkovice</v>
      </c>
      <c r="C30" s="4">
        <v>28.04</v>
      </c>
      <c r="D30" s="5">
        <f t="shared" si="6"/>
        <v>7</v>
      </c>
      <c r="E30" s="16">
        <v>115</v>
      </c>
      <c r="F30" s="5">
        <f t="shared" si="7"/>
        <v>7</v>
      </c>
      <c r="G30" s="20">
        <f t="shared" si="8"/>
        <v>14.000007</v>
      </c>
      <c r="H30" s="5">
        <f t="shared" si="9"/>
        <v>7</v>
      </c>
      <c r="Q30">
        <f t="shared" si="10"/>
        <v>28.04</v>
      </c>
      <c r="S30">
        <f t="shared" si="11"/>
        <v>115</v>
      </c>
    </row>
    <row r="31" spans="2:19" ht="15">
      <c r="B31" s="10" t="str">
        <f>'průběžné pořadí'!A31</f>
        <v>Lubina</v>
      </c>
      <c r="C31" s="2">
        <v>23.39</v>
      </c>
      <c r="D31" s="3">
        <f t="shared" si="6"/>
        <v>5</v>
      </c>
      <c r="E31" s="17">
        <v>85</v>
      </c>
      <c r="F31" s="3">
        <f t="shared" si="7"/>
        <v>3</v>
      </c>
      <c r="G31" s="18">
        <f t="shared" si="8"/>
        <v>8.000005</v>
      </c>
      <c r="H31" s="3">
        <f t="shared" si="9"/>
        <v>5</v>
      </c>
      <c r="Q31">
        <f t="shared" si="10"/>
        <v>23.39</v>
      </c>
      <c r="S31">
        <f t="shared" si="11"/>
        <v>85</v>
      </c>
    </row>
    <row r="32" spans="2:19" ht="15">
      <c r="B32" s="9" t="str">
        <f>'průběžné pořadí'!A32</f>
        <v>Lubojaty</v>
      </c>
      <c r="C32" s="14">
        <v>19.99</v>
      </c>
      <c r="D32" s="15">
        <f t="shared" si="6"/>
        <v>3</v>
      </c>
      <c r="E32" s="6">
        <v>76</v>
      </c>
      <c r="F32" s="15">
        <f t="shared" si="7"/>
        <v>2</v>
      </c>
      <c r="G32" s="19">
        <f t="shared" si="8"/>
        <v>5.000003</v>
      </c>
      <c r="H32" s="15">
        <f t="shared" si="9"/>
        <v>2</v>
      </c>
      <c r="Q32">
        <f t="shared" si="10"/>
        <v>19.99</v>
      </c>
      <c r="S32">
        <f t="shared" si="11"/>
        <v>76</v>
      </c>
    </row>
    <row r="33" spans="2:19" ht="15">
      <c r="B33" s="9" t="str">
        <f>'průběžné pořadí'!A33</f>
        <v>Štramberk</v>
      </c>
      <c r="C33" s="14" t="s">
        <v>30</v>
      </c>
      <c r="D33" s="15">
        <f t="shared" si="6"/>
        <v>9</v>
      </c>
      <c r="E33" s="6" t="s">
        <v>30</v>
      </c>
      <c r="F33" s="15">
        <f t="shared" si="7"/>
        <v>9</v>
      </c>
      <c r="G33" s="19" t="str">
        <f t="shared" si="8"/>
        <v>neúčast</v>
      </c>
      <c r="H33" s="15">
        <f t="shared" si="9"/>
        <v>9</v>
      </c>
      <c r="Q33" t="str">
        <f t="shared" si="10"/>
        <v>neúčast</v>
      </c>
      <c r="S33" t="str">
        <f t="shared" si="11"/>
        <v>neúčast</v>
      </c>
    </row>
    <row r="34" spans="2:19" ht="15.75" thickBot="1">
      <c r="B34" s="8" t="str">
        <f>'průběžné pořadí'!A34</f>
        <v>Tísek</v>
      </c>
      <c r="C34" s="4">
        <v>18.25</v>
      </c>
      <c r="D34" s="5">
        <f t="shared" si="6"/>
        <v>1</v>
      </c>
      <c r="E34" s="16">
        <v>75</v>
      </c>
      <c r="F34" s="5">
        <f t="shared" si="7"/>
        <v>1</v>
      </c>
      <c r="G34" s="20">
        <f t="shared" si="8"/>
        <v>2.000001</v>
      </c>
      <c r="H34" s="5">
        <f t="shared" si="9"/>
        <v>1</v>
      </c>
      <c r="Q34">
        <f t="shared" si="10"/>
        <v>18.25</v>
      </c>
      <c r="S34">
        <f t="shared" si="11"/>
        <v>75</v>
      </c>
    </row>
  </sheetData>
  <sheetProtection/>
  <mergeCells count="6">
    <mergeCell ref="C4:D4"/>
    <mergeCell ref="E4:F4"/>
    <mergeCell ref="G4:H4"/>
    <mergeCell ref="C24:D24"/>
    <mergeCell ref="E24:F24"/>
    <mergeCell ref="G24:H24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4:S34"/>
  <sheetViews>
    <sheetView zoomScalePageLayoutView="0" workbookViewId="0" topLeftCell="A16">
      <selection activeCell="E27" sqref="E27"/>
    </sheetView>
  </sheetViews>
  <sheetFormatPr defaultColWidth="9.140625" defaultRowHeight="12.75"/>
  <cols>
    <col min="1" max="1" width="1.1484375" style="0" customWidth="1"/>
    <col min="2" max="2" width="18.140625" style="0" customWidth="1"/>
  </cols>
  <sheetData>
    <row r="3" ht="13.5" thickBot="1"/>
    <row r="4" spans="2:8" ht="15">
      <c r="B4" s="7" t="str">
        <f>'průběžné pořadí'!A2</f>
        <v>kategorie:</v>
      </c>
      <c r="C4" s="113" t="s">
        <v>26</v>
      </c>
      <c r="D4" s="114"/>
      <c r="E4" s="113" t="s">
        <v>34</v>
      </c>
      <c r="F4" s="114"/>
      <c r="G4" s="113" t="s">
        <v>29</v>
      </c>
      <c r="H4" s="114"/>
    </row>
    <row r="5" spans="2:8" ht="15.75" thickBot="1">
      <c r="B5" s="8" t="str">
        <f>'průběžné pořadí'!A3</f>
        <v>Starší</v>
      </c>
      <c r="C5" s="12" t="s">
        <v>27</v>
      </c>
      <c r="D5" s="11" t="s">
        <v>17</v>
      </c>
      <c r="E5" s="4" t="s">
        <v>27</v>
      </c>
      <c r="F5" s="5" t="s">
        <v>17</v>
      </c>
      <c r="G5" s="12" t="s">
        <v>18</v>
      </c>
      <c r="H5" s="11" t="s">
        <v>17</v>
      </c>
    </row>
    <row r="6" spans="2:19" ht="15">
      <c r="B6" s="7" t="str">
        <f>'průběžné pořadí'!A5</f>
        <v>Bítov</v>
      </c>
      <c r="C6" s="2">
        <v>18.06</v>
      </c>
      <c r="D6" s="81">
        <f aca="true" t="shared" si="0" ref="D6:D16">IF(C6="neúčast",11,IF(C6="",11,RANK(Q6,Q$6:Q$16,1)))</f>
        <v>6</v>
      </c>
      <c r="E6" s="13">
        <v>60.51</v>
      </c>
      <c r="F6" s="81">
        <f aca="true" t="shared" si="1" ref="F6:F16">IF(E6="neúčast",11,IF(E6="",11,RANK(S6,S$6:S$16,1)))</f>
        <v>5</v>
      </c>
      <c r="G6" s="18">
        <f aca="true" t="shared" si="2" ref="G6:G16">IF(C6="neúčast","neúčast",D6+F6+D6/1000000)</f>
        <v>11.000006</v>
      </c>
      <c r="H6" s="3">
        <f aca="true" t="shared" si="3" ref="H6:H16">IF(C6="neúčast",11,IF(G6="",11,RANK(G6,G$6:G$16,1)))</f>
        <v>4</v>
      </c>
      <c r="Q6">
        <f aca="true" t="shared" si="4" ref="Q6:Q15">IF(C6="n",1000,C6)</f>
        <v>18.06</v>
      </c>
      <c r="S6">
        <f aca="true" t="shared" si="5" ref="S6:S15">IF(E6="n",1000,E6)</f>
        <v>60.51</v>
      </c>
    </row>
    <row r="7" spans="2:19" ht="15">
      <c r="B7" s="9" t="str">
        <f>'průběžné pořadí'!A6</f>
        <v>Děrné</v>
      </c>
      <c r="C7" s="14">
        <v>18.559</v>
      </c>
      <c r="D7" s="15">
        <f t="shared" si="0"/>
        <v>8</v>
      </c>
      <c r="E7" s="6">
        <v>61.03</v>
      </c>
      <c r="F7" s="15">
        <f t="shared" si="1"/>
        <v>6</v>
      </c>
      <c r="G7" s="19">
        <f t="shared" si="2"/>
        <v>14.000008</v>
      </c>
      <c r="H7" s="15">
        <f t="shared" si="3"/>
        <v>8</v>
      </c>
      <c r="Q7">
        <f t="shared" si="4"/>
        <v>18.559</v>
      </c>
      <c r="S7">
        <f t="shared" si="5"/>
        <v>61.03</v>
      </c>
    </row>
    <row r="8" spans="2:19" ht="15">
      <c r="B8" s="9" t="str">
        <f>'průběžné pořadí'!A7</f>
        <v>Fulnek</v>
      </c>
      <c r="C8" s="14">
        <v>18.45</v>
      </c>
      <c r="D8" s="15">
        <f t="shared" si="0"/>
        <v>7</v>
      </c>
      <c r="E8" s="6">
        <v>59.93</v>
      </c>
      <c r="F8" s="15">
        <f t="shared" si="1"/>
        <v>4</v>
      </c>
      <c r="G8" s="19">
        <f t="shared" si="2"/>
        <v>11.000007</v>
      </c>
      <c r="H8" s="15">
        <f t="shared" si="3"/>
        <v>5</v>
      </c>
      <c r="Q8">
        <f t="shared" si="4"/>
        <v>18.45</v>
      </c>
      <c r="S8">
        <f t="shared" si="5"/>
        <v>59.93</v>
      </c>
    </row>
    <row r="9" spans="2:19" ht="15">
      <c r="B9" s="9" t="str">
        <f>'průběžné pořadí'!A8</f>
        <v>Jerlochovice</v>
      </c>
      <c r="C9" s="14" t="s">
        <v>30</v>
      </c>
      <c r="D9" s="15">
        <f t="shared" si="0"/>
        <v>11</v>
      </c>
      <c r="E9" s="6" t="s">
        <v>30</v>
      </c>
      <c r="F9" s="15">
        <f t="shared" si="1"/>
        <v>11</v>
      </c>
      <c r="G9" s="19" t="str">
        <f t="shared" si="2"/>
        <v>neúčast</v>
      </c>
      <c r="H9" s="15">
        <f t="shared" si="3"/>
        <v>11</v>
      </c>
      <c r="Q9" t="str">
        <f t="shared" si="4"/>
        <v>neúčast</v>
      </c>
      <c r="S9" t="str">
        <f t="shared" si="5"/>
        <v>neúčast</v>
      </c>
    </row>
    <row r="10" spans="2:19" ht="15.75" thickBot="1">
      <c r="B10" s="8" t="str">
        <f>'průběžné pořadí'!A9</f>
        <v>Klimkovice</v>
      </c>
      <c r="C10" s="4">
        <v>17.456</v>
      </c>
      <c r="D10" s="5">
        <f t="shared" si="0"/>
        <v>4</v>
      </c>
      <c r="E10" s="16" t="s">
        <v>31</v>
      </c>
      <c r="F10" s="5">
        <f t="shared" si="1"/>
        <v>9</v>
      </c>
      <c r="G10" s="20">
        <f t="shared" si="2"/>
        <v>13.000004</v>
      </c>
      <c r="H10" s="5">
        <f t="shared" si="3"/>
        <v>7</v>
      </c>
      <c r="Q10">
        <f t="shared" si="4"/>
        <v>17.456</v>
      </c>
      <c r="S10">
        <f t="shared" si="5"/>
        <v>1000</v>
      </c>
    </row>
    <row r="11" spans="2:19" ht="15">
      <c r="B11" s="10" t="str">
        <f>'průběžné pořadí'!A10</f>
        <v>Lubina</v>
      </c>
      <c r="C11" s="2">
        <v>17.341</v>
      </c>
      <c r="D11" s="3">
        <f t="shared" si="0"/>
        <v>3</v>
      </c>
      <c r="E11" s="17">
        <v>55.4</v>
      </c>
      <c r="F11" s="3">
        <f t="shared" si="1"/>
        <v>3</v>
      </c>
      <c r="G11" s="18">
        <f t="shared" si="2"/>
        <v>6.000003</v>
      </c>
      <c r="H11" s="3">
        <f t="shared" si="3"/>
        <v>3</v>
      </c>
      <c r="Q11">
        <f t="shared" si="4"/>
        <v>17.341</v>
      </c>
      <c r="S11">
        <f t="shared" si="5"/>
        <v>55.4</v>
      </c>
    </row>
    <row r="12" spans="2:19" ht="15">
      <c r="B12" s="9" t="str">
        <f>'průběžné pořadí'!A11</f>
        <v>Lubojaty</v>
      </c>
      <c r="C12" s="14">
        <v>14.422</v>
      </c>
      <c r="D12" s="15">
        <f t="shared" si="0"/>
        <v>1</v>
      </c>
      <c r="E12" s="6">
        <v>52.28</v>
      </c>
      <c r="F12" s="15">
        <f t="shared" si="1"/>
        <v>1</v>
      </c>
      <c r="G12" s="19">
        <f t="shared" si="2"/>
        <v>2.000001</v>
      </c>
      <c r="H12" s="15">
        <f t="shared" si="3"/>
        <v>1</v>
      </c>
      <c r="Q12">
        <f t="shared" si="4"/>
        <v>14.422</v>
      </c>
      <c r="S12">
        <f t="shared" si="5"/>
        <v>52.28</v>
      </c>
    </row>
    <row r="13" spans="2:19" ht="15">
      <c r="B13" s="9" t="str">
        <f>'průběžné pořadí'!A12</f>
        <v>Slatina</v>
      </c>
      <c r="C13" s="14">
        <v>22.248</v>
      </c>
      <c r="D13" s="15">
        <f t="shared" si="0"/>
        <v>9</v>
      </c>
      <c r="E13" s="6" t="s">
        <v>31</v>
      </c>
      <c r="F13" s="15">
        <f t="shared" si="1"/>
        <v>9</v>
      </c>
      <c r="G13" s="19">
        <f t="shared" si="2"/>
        <v>18.000009</v>
      </c>
      <c r="H13" s="15">
        <f t="shared" si="3"/>
        <v>9</v>
      </c>
      <c r="Q13">
        <f t="shared" si="4"/>
        <v>22.248</v>
      </c>
      <c r="S13">
        <f t="shared" si="5"/>
        <v>1000</v>
      </c>
    </row>
    <row r="14" spans="2:19" ht="15">
      <c r="B14" s="9" t="str">
        <f>'průběžné pořadí'!A13</f>
        <v>Štramberk</v>
      </c>
      <c r="C14" s="14">
        <v>24.823</v>
      </c>
      <c r="D14" s="15">
        <f t="shared" si="0"/>
        <v>10</v>
      </c>
      <c r="E14" s="6">
        <v>69.62</v>
      </c>
      <c r="F14" s="15">
        <f t="shared" si="1"/>
        <v>8</v>
      </c>
      <c r="G14" s="19">
        <f t="shared" si="2"/>
        <v>18.00001</v>
      </c>
      <c r="H14" s="15">
        <f t="shared" si="3"/>
        <v>10</v>
      </c>
      <c r="Q14">
        <f t="shared" si="4"/>
        <v>24.823</v>
      </c>
      <c r="S14">
        <f t="shared" si="5"/>
        <v>69.62</v>
      </c>
    </row>
    <row r="15" spans="2:19" ht="15.75" thickBot="1">
      <c r="B15" s="8" t="str">
        <f>'průběžné pořadí'!A14</f>
        <v>Tísek</v>
      </c>
      <c r="C15" s="4">
        <v>15.277</v>
      </c>
      <c r="D15" s="5">
        <f t="shared" si="0"/>
        <v>2</v>
      </c>
      <c r="E15" s="16">
        <v>55.06</v>
      </c>
      <c r="F15" s="5">
        <f t="shared" si="1"/>
        <v>2</v>
      </c>
      <c r="G15" s="20">
        <f t="shared" si="2"/>
        <v>4.000002</v>
      </c>
      <c r="H15" s="5">
        <f t="shared" si="3"/>
        <v>2</v>
      </c>
      <c r="Q15">
        <f t="shared" si="4"/>
        <v>15.277</v>
      </c>
      <c r="S15">
        <f t="shared" si="5"/>
        <v>55.06</v>
      </c>
    </row>
    <row r="16" spans="2:19" ht="15.75" thickBot="1">
      <c r="B16" s="8" t="str">
        <f>'průběžné pořadí'!A15</f>
        <v>Olbramice</v>
      </c>
      <c r="C16" s="4">
        <v>17.776</v>
      </c>
      <c r="D16" s="80">
        <f t="shared" si="0"/>
        <v>5</v>
      </c>
      <c r="E16" s="16">
        <v>68.19</v>
      </c>
      <c r="F16" s="80">
        <f t="shared" si="1"/>
        <v>7</v>
      </c>
      <c r="G16" s="20">
        <f t="shared" si="2"/>
        <v>12.000005</v>
      </c>
      <c r="H16" s="84">
        <f t="shared" si="3"/>
        <v>6</v>
      </c>
      <c r="Q16">
        <f>IF(C16="n",1000,C16)</f>
        <v>17.776</v>
      </c>
      <c r="S16">
        <f>IF(E16="n",1000,E16)</f>
        <v>68.19</v>
      </c>
    </row>
    <row r="17" ht="15">
      <c r="B17" s="1"/>
    </row>
    <row r="18" ht="15">
      <c r="B18" s="1"/>
    </row>
    <row r="19" ht="15">
      <c r="B19" s="1"/>
    </row>
    <row r="20" ht="15">
      <c r="B20" s="1"/>
    </row>
    <row r="21" ht="15">
      <c r="B21" s="1"/>
    </row>
    <row r="22" ht="15">
      <c r="B22" s="1"/>
    </row>
    <row r="23" ht="15.75" thickBot="1">
      <c r="B23" s="1"/>
    </row>
    <row r="24" spans="2:8" ht="15">
      <c r="B24" s="7" t="str">
        <f>'průběžné pořadí'!A23</f>
        <v>Kategorie:</v>
      </c>
      <c r="C24" s="113" t="s">
        <v>26</v>
      </c>
      <c r="D24" s="114"/>
      <c r="E24" s="113" t="str">
        <f>E4</f>
        <v>Štafeta 4x60</v>
      </c>
      <c r="F24" s="114"/>
      <c r="G24" s="113" t="s">
        <v>29</v>
      </c>
      <c r="H24" s="114"/>
    </row>
    <row r="25" spans="2:8" ht="15.75" thickBot="1">
      <c r="B25" s="8" t="str">
        <f>'průběžné pořadí'!A24</f>
        <v>Mladší</v>
      </c>
      <c r="C25" s="12" t="s">
        <v>27</v>
      </c>
      <c r="D25" s="11" t="s">
        <v>17</v>
      </c>
      <c r="E25" s="4" t="s">
        <v>27</v>
      </c>
      <c r="F25" s="5" t="s">
        <v>17</v>
      </c>
      <c r="G25" s="4" t="s">
        <v>18</v>
      </c>
      <c r="H25" s="5" t="s">
        <v>17</v>
      </c>
    </row>
    <row r="26" spans="2:19" ht="15">
      <c r="B26" s="7" t="str">
        <f>'průběžné pořadí'!A26</f>
        <v>Bílovec</v>
      </c>
      <c r="C26" s="2">
        <v>25.141</v>
      </c>
      <c r="D26" s="3">
        <f aca="true" t="shared" si="6" ref="D26:D34">IF(C26="neúčast",9,IF(C26="",9,RANK(Q26,Q$26:Q$34,1)))</f>
        <v>5</v>
      </c>
      <c r="E26" s="13">
        <v>71.97</v>
      </c>
      <c r="F26" s="3">
        <f aca="true" t="shared" si="7" ref="F26:F34">IF(E26="neúčast",9,IF(E26="",9,RANK(S26,S$26:S$34,1)))</f>
        <v>4</v>
      </c>
      <c r="G26" s="18">
        <f aca="true" t="shared" si="8" ref="G26:G34">IF(C26="neúčast","neúčast",D26+F26+D26/1000000)</f>
        <v>9.000005</v>
      </c>
      <c r="H26" s="3">
        <f aca="true" t="shared" si="9" ref="H26:H34">IF(C26="neúčast",9,IF(G26="",9,RANK(G26,G$26:G$34,1)))</f>
        <v>5</v>
      </c>
      <c r="Q26">
        <f aca="true" t="shared" si="10" ref="Q26:Q34">IF(C26="n",1000,C26)</f>
        <v>25.141</v>
      </c>
      <c r="S26">
        <f aca="true" t="shared" si="11" ref="S26:S34">IF(E26="n",1000,E26)</f>
        <v>71.97</v>
      </c>
    </row>
    <row r="27" spans="2:19" ht="15">
      <c r="B27" s="9" t="str">
        <f>'průběžné pořadí'!A27</f>
        <v>Děrné</v>
      </c>
      <c r="C27" s="14">
        <v>32.886</v>
      </c>
      <c r="D27" s="15">
        <f t="shared" si="6"/>
        <v>6</v>
      </c>
      <c r="E27" s="6">
        <v>83.49</v>
      </c>
      <c r="F27" s="15">
        <f t="shared" si="7"/>
        <v>6</v>
      </c>
      <c r="G27" s="19">
        <f t="shared" si="8"/>
        <v>12.000006</v>
      </c>
      <c r="H27" s="15">
        <f t="shared" si="9"/>
        <v>6</v>
      </c>
      <c r="Q27">
        <f t="shared" si="10"/>
        <v>32.886</v>
      </c>
      <c r="S27">
        <f t="shared" si="11"/>
        <v>83.49</v>
      </c>
    </row>
    <row r="28" spans="2:19" ht="15">
      <c r="B28" s="9" t="str">
        <f>'průběžné pořadí'!A28</f>
        <v>Fulnek</v>
      </c>
      <c r="C28" s="14">
        <v>19.111</v>
      </c>
      <c r="D28" s="15">
        <f t="shared" si="6"/>
        <v>2</v>
      </c>
      <c r="E28" s="6">
        <v>65.43</v>
      </c>
      <c r="F28" s="15">
        <f t="shared" si="7"/>
        <v>3</v>
      </c>
      <c r="G28" s="19">
        <f t="shared" si="8"/>
        <v>5.000002</v>
      </c>
      <c r="H28" s="15">
        <f t="shared" si="9"/>
        <v>3</v>
      </c>
      <c r="Q28">
        <f t="shared" si="10"/>
        <v>19.111</v>
      </c>
      <c r="S28">
        <f t="shared" si="11"/>
        <v>65.43</v>
      </c>
    </row>
    <row r="29" spans="2:19" ht="15">
      <c r="B29" s="9" t="str">
        <f>'průběžné pořadí'!A29</f>
        <v>Jerlochovice</v>
      </c>
      <c r="C29" s="14" t="s">
        <v>30</v>
      </c>
      <c r="D29" s="15">
        <f t="shared" si="6"/>
        <v>9</v>
      </c>
      <c r="E29" s="6" t="s">
        <v>30</v>
      </c>
      <c r="F29" s="15">
        <f t="shared" si="7"/>
        <v>9</v>
      </c>
      <c r="G29" s="19" t="str">
        <f t="shared" si="8"/>
        <v>neúčast</v>
      </c>
      <c r="H29" s="15">
        <f t="shared" si="9"/>
        <v>9</v>
      </c>
      <c r="Q29" t="str">
        <f t="shared" si="10"/>
        <v>neúčast</v>
      </c>
      <c r="S29" t="str">
        <f t="shared" si="11"/>
        <v>neúčast</v>
      </c>
    </row>
    <row r="30" spans="2:19" ht="15.75" thickBot="1">
      <c r="B30" s="8" t="str">
        <f>'průběžné pořadí'!A30</f>
        <v>Klimkovice</v>
      </c>
      <c r="C30" s="4" t="s">
        <v>30</v>
      </c>
      <c r="D30" s="5">
        <f t="shared" si="6"/>
        <v>9</v>
      </c>
      <c r="E30" s="16" t="s">
        <v>30</v>
      </c>
      <c r="F30" s="5">
        <f t="shared" si="7"/>
        <v>9</v>
      </c>
      <c r="G30" s="20" t="str">
        <f t="shared" si="8"/>
        <v>neúčast</v>
      </c>
      <c r="H30" s="5">
        <f t="shared" si="9"/>
        <v>9</v>
      </c>
      <c r="Q30" t="str">
        <f t="shared" si="10"/>
        <v>neúčast</v>
      </c>
      <c r="S30" t="str">
        <f t="shared" si="11"/>
        <v>neúčast</v>
      </c>
    </row>
    <row r="31" spans="2:19" ht="15">
      <c r="B31" s="10" t="str">
        <f>'průběžné pořadí'!A31</f>
        <v>Lubina</v>
      </c>
      <c r="C31" s="2">
        <v>21.354</v>
      </c>
      <c r="D31" s="3">
        <f t="shared" si="6"/>
        <v>4</v>
      </c>
      <c r="E31" s="17">
        <v>77.88</v>
      </c>
      <c r="F31" s="3">
        <f t="shared" si="7"/>
        <v>5</v>
      </c>
      <c r="G31" s="18">
        <f t="shared" si="8"/>
        <v>9.000004</v>
      </c>
      <c r="H31" s="3">
        <f t="shared" si="9"/>
        <v>4</v>
      </c>
      <c r="Q31">
        <f t="shared" si="10"/>
        <v>21.354</v>
      </c>
      <c r="S31">
        <f t="shared" si="11"/>
        <v>77.88</v>
      </c>
    </row>
    <row r="32" spans="2:19" ht="15">
      <c r="B32" s="9" t="str">
        <f>'průběžné pořadí'!A32</f>
        <v>Lubojaty</v>
      </c>
      <c r="C32" s="14">
        <v>17.374</v>
      </c>
      <c r="D32" s="15">
        <f t="shared" si="6"/>
        <v>1</v>
      </c>
      <c r="E32" s="6">
        <v>64.38</v>
      </c>
      <c r="F32" s="15">
        <f t="shared" si="7"/>
        <v>2</v>
      </c>
      <c r="G32" s="19">
        <f t="shared" si="8"/>
        <v>3.000001</v>
      </c>
      <c r="H32" s="15">
        <f t="shared" si="9"/>
        <v>1</v>
      </c>
      <c r="Q32">
        <f t="shared" si="10"/>
        <v>17.374</v>
      </c>
      <c r="S32">
        <f t="shared" si="11"/>
        <v>64.38</v>
      </c>
    </row>
    <row r="33" spans="2:19" ht="15">
      <c r="B33" s="9" t="str">
        <f>'průběžné pořadí'!A33</f>
        <v>Štramberk</v>
      </c>
      <c r="C33" s="14" t="s">
        <v>30</v>
      </c>
      <c r="D33" s="15">
        <f t="shared" si="6"/>
        <v>9</v>
      </c>
      <c r="E33" s="6" t="s">
        <v>30</v>
      </c>
      <c r="F33" s="15">
        <f t="shared" si="7"/>
        <v>9</v>
      </c>
      <c r="G33" s="19" t="str">
        <f t="shared" si="8"/>
        <v>neúčast</v>
      </c>
      <c r="H33" s="15">
        <f t="shared" si="9"/>
        <v>9</v>
      </c>
      <c r="Q33" t="str">
        <f t="shared" si="10"/>
        <v>neúčast</v>
      </c>
      <c r="S33" t="str">
        <f t="shared" si="11"/>
        <v>neúčast</v>
      </c>
    </row>
    <row r="34" spans="2:19" ht="15.75" thickBot="1">
      <c r="B34" s="8" t="str">
        <f>'průběžné pořadí'!A34</f>
        <v>Tísek</v>
      </c>
      <c r="C34" s="4">
        <v>19.296</v>
      </c>
      <c r="D34" s="5">
        <f t="shared" si="6"/>
        <v>3</v>
      </c>
      <c r="E34" s="16">
        <v>61.89</v>
      </c>
      <c r="F34" s="5">
        <f t="shared" si="7"/>
        <v>1</v>
      </c>
      <c r="G34" s="20">
        <f t="shared" si="8"/>
        <v>4.000003</v>
      </c>
      <c r="H34" s="5">
        <f t="shared" si="9"/>
        <v>2</v>
      </c>
      <c r="Q34">
        <f t="shared" si="10"/>
        <v>19.296</v>
      </c>
      <c r="S34">
        <f t="shared" si="11"/>
        <v>61.89</v>
      </c>
    </row>
  </sheetData>
  <sheetProtection/>
  <mergeCells count="6">
    <mergeCell ref="C4:D4"/>
    <mergeCell ref="E4:F4"/>
    <mergeCell ref="G4:H4"/>
    <mergeCell ref="C24:D24"/>
    <mergeCell ref="E24:F24"/>
    <mergeCell ref="G24:H24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4:S34"/>
  <sheetViews>
    <sheetView zoomScalePageLayoutView="0" workbookViewId="0" topLeftCell="A1">
      <selection activeCell="E9" sqref="E9"/>
    </sheetView>
  </sheetViews>
  <sheetFormatPr defaultColWidth="9.140625" defaultRowHeight="12.75"/>
  <cols>
    <col min="2" max="2" width="18.140625" style="0" customWidth="1"/>
  </cols>
  <sheetData>
    <row r="3" ht="13.5" thickBot="1"/>
    <row r="4" spans="2:8" ht="15">
      <c r="B4" s="7" t="str">
        <f>'průběžné pořadí'!A2</f>
        <v>kategorie:</v>
      </c>
      <c r="C4" s="113" t="s">
        <v>39</v>
      </c>
      <c r="D4" s="114"/>
      <c r="E4" s="113" t="s">
        <v>35</v>
      </c>
      <c r="F4" s="114"/>
      <c r="G4" s="113" t="s">
        <v>29</v>
      </c>
      <c r="H4" s="114"/>
    </row>
    <row r="5" spans="2:8" ht="15.75" thickBot="1">
      <c r="B5" s="8" t="str">
        <f>'průběžné pořadí'!A3</f>
        <v>Starší</v>
      </c>
      <c r="C5" s="12" t="s">
        <v>27</v>
      </c>
      <c r="D5" s="11" t="s">
        <v>17</v>
      </c>
      <c r="E5" s="4" t="s">
        <v>27</v>
      </c>
      <c r="F5" s="5" t="s">
        <v>17</v>
      </c>
      <c r="G5" s="12" t="s">
        <v>18</v>
      </c>
      <c r="H5" s="11" t="s">
        <v>17</v>
      </c>
    </row>
    <row r="6" spans="2:19" ht="15">
      <c r="B6" s="7" t="str">
        <f>'průběžné pořadí'!A5</f>
        <v>Bítov</v>
      </c>
      <c r="C6" s="2"/>
      <c r="D6" s="81">
        <f aca="true" t="shared" si="0" ref="D6:D16">IF(C6="neúčast",11,IF(C6="",11,RANK(Q6,Q$6:Q$16,1)))</f>
        <v>11</v>
      </c>
      <c r="E6" s="13">
        <v>36.58</v>
      </c>
      <c r="F6" s="81">
        <f aca="true" t="shared" si="1" ref="F6:F16">IF(E6="neúčast",11,IF(E6="",11,RANK(S6,S$6:S$16,1)))</f>
        <v>1</v>
      </c>
      <c r="G6" s="18">
        <f aca="true" t="shared" si="2" ref="G6:G16">IF(C6="neúčast","neúčast",D6+F6+D6/1000000)</f>
        <v>12.000011</v>
      </c>
      <c r="H6" s="3">
        <f aca="true" t="shared" si="3" ref="H6:H16">IF(C6="neúčast",11,IF(G6="",11,RANK(G6,G$6:G$16,1)))</f>
        <v>1</v>
      </c>
      <c r="Q6">
        <f aca="true" t="shared" si="4" ref="Q6:Q15">IF(C6="n",1000,C6)</f>
        <v>0</v>
      </c>
      <c r="S6">
        <f aca="true" t="shared" si="5" ref="S6:S15">IF(E6="n",1000,E6)</f>
        <v>36.58</v>
      </c>
    </row>
    <row r="7" spans="2:19" ht="15">
      <c r="B7" s="9" t="str">
        <f>'průběžné pořadí'!A6</f>
        <v>Děrné</v>
      </c>
      <c r="C7" s="14"/>
      <c r="D7" s="15">
        <f t="shared" si="0"/>
        <v>11</v>
      </c>
      <c r="E7" s="6">
        <v>48.18</v>
      </c>
      <c r="F7" s="15">
        <f t="shared" si="1"/>
        <v>7</v>
      </c>
      <c r="G7" s="19">
        <f t="shared" si="2"/>
        <v>18.000011</v>
      </c>
      <c r="H7" s="15">
        <f t="shared" si="3"/>
        <v>7</v>
      </c>
      <c r="Q7">
        <f t="shared" si="4"/>
        <v>0</v>
      </c>
      <c r="S7">
        <f t="shared" si="5"/>
        <v>48.18</v>
      </c>
    </row>
    <row r="8" spans="2:19" ht="15">
      <c r="B8" s="9" t="str">
        <f>'průběžné pořadí'!A7</f>
        <v>Fulnek</v>
      </c>
      <c r="C8" s="14"/>
      <c r="D8" s="15">
        <f t="shared" si="0"/>
        <v>11</v>
      </c>
      <c r="E8" s="6">
        <v>40.52</v>
      </c>
      <c r="F8" s="15">
        <f t="shared" si="1"/>
        <v>3</v>
      </c>
      <c r="G8" s="19">
        <f t="shared" si="2"/>
        <v>14.000011</v>
      </c>
      <c r="H8" s="15">
        <f t="shared" si="3"/>
        <v>3</v>
      </c>
      <c r="Q8">
        <f t="shared" si="4"/>
        <v>0</v>
      </c>
      <c r="S8">
        <f t="shared" si="5"/>
        <v>40.52</v>
      </c>
    </row>
    <row r="9" spans="2:19" ht="15">
      <c r="B9" s="9" t="str">
        <f>'průběžné pořadí'!A8</f>
        <v>Jerlochovice</v>
      </c>
      <c r="C9" s="14"/>
      <c r="D9" s="15">
        <f t="shared" si="0"/>
        <v>11</v>
      </c>
      <c r="E9" s="115" t="s">
        <v>41</v>
      </c>
      <c r="F9" s="15">
        <f t="shared" si="1"/>
        <v>11</v>
      </c>
      <c r="G9" s="19">
        <f t="shared" si="2"/>
        <v>22.000011</v>
      </c>
      <c r="H9" s="15">
        <f t="shared" si="3"/>
        <v>11</v>
      </c>
      <c r="Q9">
        <f t="shared" si="4"/>
        <v>0</v>
      </c>
      <c r="S9">
        <f t="shared" si="5"/>
        <v>1000</v>
      </c>
    </row>
    <row r="10" spans="2:19" ht="15.75" thickBot="1">
      <c r="B10" s="8" t="str">
        <f>'průběžné pořadí'!A9</f>
        <v>Klimkovice</v>
      </c>
      <c r="C10" s="4"/>
      <c r="D10" s="5">
        <f t="shared" si="0"/>
        <v>11</v>
      </c>
      <c r="E10" s="16">
        <v>43.14</v>
      </c>
      <c r="F10" s="5">
        <f t="shared" si="1"/>
        <v>5</v>
      </c>
      <c r="G10" s="20">
        <f t="shared" si="2"/>
        <v>16.000011</v>
      </c>
      <c r="H10" s="5">
        <f t="shared" si="3"/>
        <v>5</v>
      </c>
      <c r="Q10">
        <f t="shared" si="4"/>
        <v>0</v>
      </c>
      <c r="S10">
        <f t="shared" si="5"/>
        <v>43.14</v>
      </c>
    </row>
    <row r="11" spans="2:19" ht="15">
      <c r="B11" s="10" t="str">
        <f>'průběžné pořadí'!A10</f>
        <v>Lubina</v>
      </c>
      <c r="C11" s="2"/>
      <c r="D11" s="3">
        <f t="shared" si="0"/>
        <v>11</v>
      </c>
      <c r="E11" s="17">
        <v>44.36</v>
      </c>
      <c r="F11" s="3">
        <f t="shared" si="1"/>
        <v>6</v>
      </c>
      <c r="G11" s="18">
        <f t="shared" si="2"/>
        <v>17.000011</v>
      </c>
      <c r="H11" s="3">
        <f t="shared" si="3"/>
        <v>6</v>
      </c>
      <c r="Q11">
        <f t="shared" si="4"/>
        <v>0</v>
      </c>
      <c r="S11">
        <f t="shared" si="5"/>
        <v>44.36</v>
      </c>
    </row>
    <row r="12" spans="2:19" ht="15">
      <c r="B12" s="9" t="str">
        <f>'průběžné pořadí'!A11</f>
        <v>Lubojaty</v>
      </c>
      <c r="C12" s="14"/>
      <c r="D12" s="15">
        <f t="shared" si="0"/>
        <v>11</v>
      </c>
      <c r="E12" s="6">
        <v>37.13</v>
      </c>
      <c r="F12" s="15">
        <f t="shared" si="1"/>
        <v>2</v>
      </c>
      <c r="G12" s="19">
        <f t="shared" si="2"/>
        <v>13.000011</v>
      </c>
      <c r="H12" s="15">
        <f t="shared" si="3"/>
        <v>2</v>
      </c>
      <c r="Q12">
        <f t="shared" si="4"/>
        <v>0</v>
      </c>
      <c r="S12">
        <f t="shared" si="5"/>
        <v>37.13</v>
      </c>
    </row>
    <row r="13" spans="2:19" ht="15">
      <c r="B13" s="9" t="str">
        <f>'průběžné pořadí'!A12</f>
        <v>Slatina</v>
      </c>
      <c r="C13" s="14"/>
      <c r="D13" s="15">
        <f t="shared" si="0"/>
        <v>11</v>
      </c>
      <c r="E13" s="6">
        <v>53.55</v>
      </c>
      <c r="F13" s="15">
        <f t="shared" si="1"/>
        <v>8</v>
      </c>
      <c r="G13" s="19">
        <f t="shared" si="2"/>
        <v>19.000011</v>
      </c>
      <c r="H13" s="15">
        <f t="shared" si="3"/>
        <v>8</v>
      </c>
      <c r="Q13">
        <f t="shared" si="4"/>
        <v>0</v>
      </c>
      <c r="S13">
        <f t="shared" si="5"/>
        <v>53.55</v>
      </c>
    </row>
    <row r="14" spans="2:19" ht="15">
      <c r="B14" s="9" t="str">
        <f>'průběžné pořadí'!A13</f>
        <v>Štramberk</v>
      </c>
      <c r="C14" s="14"/>
      <c r="D14" s="15">
        <f t="shared" si="0"/>
        <v>11</v>
      </c>
      <c r="E14" s="6">
        <v>61.08</v>
      </c>
      <c r="F14" s="15">
        <f t="shared" si="1"/>
        <v>9</v>
      </c>
      <c r="G14" s="19">
        <f t="shared" si="2"/>
        <v>20.000011</v>
      </c>
      <c r="H14" s="15">
        <f t="shared" si="3"/>
        <v>9</v>
      </c>
      <c r="Q14">
        <f t="shared" si="4"/>
        <v>0</v>
      </c>
      <c r="S14">
        <f t="shared" si="5"/>
        <v>61.08</v>
      </c>
    </row>
    <row r="15" spans="2:19" ht="15.75" thickBot="1">
      <c r="B15" s="8" t="str">
        <f>'průběžné pořadí'!A14</f>
        <v>Tísek</v>
      </c>
      <c r="C15" s="4"/>
      <c r="D15" s="5">
        <f t="shared" si="0"/>
        <v>11</v>
      </c>
      <c r="E15" s="16">
        <v>41.12</v>
      </c>
      <c r="F15" s="5">
        <f t="shared" si="1"/>
        <v>4</v>
      </c>
      <c r="G15" s="20">
        <f t="shared" si="2"/>
        <v>15.000011</v>
      </c>
      <c r="H15" s="5">
        <f t="shared" si="3"/>
        <v>4</v>
      </c>
      <c r="Q15">
        <f t="shared" si="4"/>
        <v>0</v>
      </c>
      <c r="S15">
        <f t="shared" si="5"/>
        <v>41.12</v>
      </c>
    </row>
    <row r="16" spans="2:19" ht="15.75" thickBot="1">
      <c r="B16" s="8" t="str">
        <f>'průběžné pořadí'!A15</f>
        <v>Olbramice</v>
      </c>
      <c r="C16" s="4"/>
      <c r="D16" s="80">
        <f t="shared" si="0"/>
        <v>11</v>
      </c>
      <c r="E16" s="16">
        <v>83.14</v>
      </c>
      <c r="F16" s="80">
        <f t="shared" si="1"/>
        <v>10</v>
      </c>
      <c r="G16" s="20">
        <f t="shared" si="2"/>
        <v>21.000011</v>
      </c>
      <c r="H16" s="84">
        <f t="shared" si="3"/>
        <v>10</v>
      </c>
      <c r="Q16">
        <f>IF(C16="n",1000,C16)</f>
        <v>0</v>
      </c>
      <c r="S16">
        <f>IF(E16="n",1000,E16)</f>
        <v>83.14</v>
      </c>
    </row>
    <row r="17" ht="15">
      <c r="B17" s="1"/>
    </row>
    <row r="18" ht="15">
      <c r="B18" s="1"/>
    </row>
    <row r="19" ht="15">
      <c r="B19" s="1"/>
    </row>
    <row r="20" ht="15">
      <c r="B20" s="1"/>
    </row>
    <row r="21" ht="15">
      <c r="B21" s="1"/>
    </row>
    <row r="22" ht="15">
      <c r="B22" s="1"/>
    </row>
    <row r="23" ht="15.75" thickBot="1">
      <c r="B23" s="1"/>
    </row>
    <row r="24" spans="2:8" ht="15">
      <c r="B24" s="7" t="str">
        <f>'průběžné pořadí'!A23</f>
        <v>Kategorie:</v>
      </c>
      <c r="C24" s="113" t="s">
        <v>39</v>
      </c>
      <c r="D24" s="114"/>
      <c r="E24" s="113" t="str">
        <f>E4</f>
        <v>ZPV</v>
      </c>
      <c r="F24" s="114"/>
      <c r="G24" s="113" t="s">
        <v>29</v>
      </c>
      <c r="H24" s="114"/>
    </row>
    <row r="25" spans="2:8" ht="15.75" thickBot="1">
      <c r="B25" s="8" t="str">
        <f>'průběžné pořadí'!A24</f>
        <v>Mladší</v>
      </c>
      <c r="C25" s="12" t="s">
        <v>27</v>
      </c>
      <c r="D25" s="11" t="s">
        <v>17</v>
      </c>
      <c r="E25" s="4" t="s">
        <v>27</v>
      </c>
      <c r="F25" s="5" t="s">
        <v>17</v>
      </c>
      <c r="G25" s="4" t="s">
        <v>18</v>
      </c>
      <c r="H25" s="5" t="s">
        <v>17</v>
      </c>
    </row>
    <row r="26" spans="2:19" ht="15">
      <c r="B26" s="7" t="str">
        <f>'průběžné pořadí'!A26</f>
        <v>Bílovec</v>
      </c>
      <c r="C26" s="2"/>
      <c r="D26" s="3">
        <f aca="true" t="shared" si="6" ref="D26:D34">IF(C26="neúčast",9,IF(C26="",9,RANK(Q26,Q$26:Q$34,1)))</f>
        <v>9</v>
      </c>
      <c r="E26" s="13">
        <v>45.5</v>
      </c>
      <c r="F26" s="3">
        <f aca="true" t="shared" si="7" ref="F26:F34">IF(E26="neúčast",9,IF(E26="",9,RANK(S26,S$26:S$34,1)))</f>
        <v>5</v>
      </c>
      <c r="G26" s="18">
        <f aca="true" t="shared" si="8" ref="G26:G34">IF(C26="neúčast","neúčast",D26+F26+D26/1000000)</f>
        <v>14.000009</v>
      </c>
      <c r="H26" s="3">
        <f aca="true" t="shared" si="9" ref="H26:H34">IF(C26="neúčast",9,IF(G26="",9,RANK(G26,G$26:G$34,1)))</f>
        <v>5</v>
      </c>
      <c r="Q26">
        <f aca="true" t="shared" si="10" ref="Q26:Q34">IF(C26="n",1000,C26)</f>
        <v>0</v>
      </c>
      <c r="S26">
        <f aca="true" t="shared" si="11" ref="S26:S34">IF(E26="n",1000,E26)</f>
        <v>45.5</v>
      </c>
    </row>
    <row r="27" spans="2:19" ht="15">
      <c r="B27" s="9" t="str">
        <f>'průběžné pořadí'!A27</f>
        <v>Děrné</v>
      </c>
      <c r="C27" s="14"/>
      <c r="D27" s="15">
        <f t="shared" si="6"/>
        <v>9</v>
      </c>
      <c r="E27" s="6">
        <v>74.56</v>
      </c>
      <c r="F27" s="15">
        <f t="shared" si="7"/>
        <v>9</v>
      </c>
      <c r="G27" s="19">
        <f t="shared" si="8"/>
        <v>18.000009</v>
      </c>
      <c r="H27" s="15">
        <f t="shared" si="9"/>
        <v>9</v>
      </c>
      <c r="Q27">
        <f t="shared" si="10"/>
        <v>0</v>
      </c>
      <c r="S27">
        <f t="shared" si="11"/>
        <v>74.56</v>
      </c>
    </row>
    <row r="28" spans="2:19" ht="15">
      <c r="B28" s="9" t="str">
        <f>'průběžné pořadí'!A28</f>
        <v>Fulnek</v>
      </c>
      <c r="C28" s="14"/>
      <c r="D28" s="15">
        <f t="shared" si="6"/>
        <v>9</v>
      </c>
      <c r="E28" s="6">
        <v>38.04</v>
      </c>
      <c r="F28" s="15">
        <f t="shared" si="7"/>
        <v>1</v>
      </c>
      <c r="G28" s="19">
        <f t="shared" si="8"/>
        <v>10.000009</v>
      </c>
      <c r="H28" s="15">
        <f t="shared" si="9"/>
        <v>1</v>
      </c>
      <c r="Q28">
        <f t="shared" si="10"/>
        <v>0</v>
      </c>
      <c r="S28">
        <f t="shared" si="11"/>
        <v>38.04</v>
      </c>
    </row>
    <row r="29" spans="2:19" ht="15">
      <c r="B29" s="9" t="str">
        <f>'průběžné pořadí'!A29</f>
        <v>Jerlochovice</v>
      </c>
      <c r="C29" s="14"/>
      <c r="D29" s="15">
        <f t="shared" si="6"/>
        <v>9</v>
      </c>
      <c r="E29" s="6">
        <v>44.37</v>
      </c>
      <c r="F29" s="15">
        <f t="shared" si="7"/>
        <v>4</v>
      </c>
      <c r="G29" s="19">
        <f t="shared" si="8"/>
        <v>13.000009</v>
      </c>
      <c r="H29" s="15">
        <f t="shared" si="9"/>
        <v>4</v>
      </c>
      <c r="Q29">
        <f t="shared" si="10"/>
        <v>0</v>
      </c>
      <c r="S29">
        <f t="shared" si="11"/>
        <v>44.37</v>
      </c>
    </row>
    <row r="30" spans="2:19" ht="15.75" thickBot="1">
      <c r="B30" s="8" t="str">
        <f>'průběžné pořadí'!A30</f>
        <v>Klimkovice</v>
      </c>
      <c r="C30" s="4"/>
      <c r="D30" s="5">
        <f t="shared" si="6"/>
        <v>9</v>
      </c>
      <c r="E30" s="16">
        <v>62.16</v>
      </c>
      <c r="F30" s="5">
        <f t="shared" si="7"/>
        <v>8</v>
      </c>
      <c r="G30" s="20">
        <f t="shared" si="8"/>
        <v>17.000009</v>
      </c>
      <c r="H30" s="5">
        <f t="shared" si="9"/>
        <v>8</v>
      </c>
      <c r="Q30">
        <f t="shared" si="10"/>
        <v>0</v>
      </c>
      <c r="S30">
        <f t="shared" si="11"/>
        <v>62.16</v>
      </c>
    </row>
    <row r="31" spans="2:19" ht="15">
      <c r="B31" s="10" t="str">
        <f>'průběžné pořadí'!A31</f>
        <v>Lubina</v>
      </c>
      <c r="C31" s="2"/>
      <c r="D31" s="3">
        <f t="shared" si="6"/>
        <v>9</v>
      </c>
      <c r="E31" s="17">
        <v>50.41</v>
      </c>
      <c r="F31" s="3">
        <f t="shared" si="7"/>
        <v>6</v>
      </c>
      <c r="G31" s="18">
        <f t="shared" si="8"/>
        <v>15.000009</v>
      </c>
      <c r="H31" s="3">
        <f t="shared" si="9"/>
        <v>6</v>
      </c>
      <c r="Q31">
        <f t="shared" si="10"/>
        <v>0</v>
      </c>
      <c r="S31">
        <f t="shared" si="11"/>
        <v>50.41</v>
      </c>
    </row>
    <row r="32" spans="2:19" ht="15">
      <c r="B32" s="9" t="str">
        <f>'průběžné pořadí'!A32</f>
        <v>Lubojaty</v>
      </c>
      <c r="C32" s="14"/>
      <c r="D32" s="15">
        <f t="shared" si="6"/>
        <v>9</v>
      </c>
      <c r="E32" s="6">
        <v>39.31</v>
      </c>
      <c r="F32" s="15">
        <f t="shared" si="7"/>
        <v>3</v>
      </c>
      <c r="G32" s="19">
        <f t="shared" si="8"/>
        <v>12.000009</v>
      </c>
      <c r="H32" s="15">
        <f t="shared" si="9"/>
        <v>3</v>
      </c>
      <c r="Q32">
        <f t="shared" si="10"/>
        <v>0</v>
      </c>
      <c r="S32">
        <f t="shared" si="11"/>
        <v>39.31</v>
      </c>
    </row>
    <row r="33" spans="2:19" ht="15">
      <c r="B33" s="9" t="str">
        <f>'průběžné pořadí'!A33</f>
        <v>Štramberk</v>
      </c>
      <c r="C33" s="14"/>
      <c r="D33" s="15">
        <f t="shared" si="6"/>
        <v>9</v>
      </c>
      <c r="E33" s="6">
        <v>52.51</v>
      </c>
      <c r="F33" s="15">
        <f t="shared" si="7"/>
        <v>7</v>
      </c>
      <c r="G33" s="19">
        <f t="shared" si="8"/>
        <v>16.000009</v>
      </c>
      <c r="H33" s="15">
        <f t="shared" si="9"/>
        <v>7</v>
      </c>
      <c r="Q33">
        <f t="shared" si="10"/>
        <v>0</v>
      </c>
      <c r="S33">
        <f t="shared" si="11"/>
        <v>52.51</v>
      </c>
    </row>
    <row r="34" spans="2:19" ht="15.75" thickBot="1">
      <c r="B34" s="8" t="str">
        <f>'průběžné pořadí'!A34</f>
        <v>Tísek</v>
      </c>
      <c r="C34" s="4"/>
      <c r="D34" s="5">
        <f t="shared" si="6"/>
        <v>9</v>
      </c>
      <c r="E34" s="16">
        <v>38.22</v>
      </c>
      <c r="F34" s="5">
        <f t="shared" si="7"/>
        <v>2</v>
      </c>
      <c r="G34" s="20">
        <f t="shared" si="8"/>
        <v>11.000009</v>
      </c>
      <c r="H34" s="5">
        <f t="shared" si="9"/>
        <v>2</v>
      </c>
      <c r="Q34">
        <f t="shared" si="10"/>
        <v>0</v>
      </c>
      <c r="S34">
        <f t="shared" si="11"/>
        <v>38.22</v>
      </c>
    </row>
  </sheetData>
  <sheetProtection/>
  <mergeCells count="6">
    <mergeCell ref="C4:D4"/>
    <mergeCell ref="E4:F4"/>
    <mergeCell ref="G4:H4"/>
    <mergeCell ref="C24:D24"/>
    <mergeCell ref="E24:F24"/>
    <mergeCell ref="G24:H24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SVARTECHNIK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SVARTECHNIK s.r.o.</dc:creator>
  <cp:keywords/>
  <dc:description/>
  <cp:lastModifiedBy>LKS</cp:lastModifiedBy>
  <dcterms:created xsi:type="dcterms:W3CDTF">2010-04-27T08:32:51Z</dcterms:created>
  <dcterms:modified xsi:type="dcterms:W3CDTF">2010-10-02T10:56:47Z</dcterms:modified>
  <cp:category/>
  <cp:version/>
  <cp:contentType/>
  <cp:contentStatus/>
</cp:coreProperties>
</file>